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TAZ\accessories\tool_heads\version_2\Single_Extruder_v2\production_docs\"/>
    </mc:Choice>
  </mc:AlternateContent>
  <xr:revisionPtr revIDLastSave="0" documentId="8_{1BA9BE3D-4F79-4A55-92F0-26EDC1057B74}" xr6:coauthVersionLast="45" xr6:coauthVersionMax="45" xr10:uidLastSave="{00000000-0000-0000-0000-000000000000}"/>
  <bookViews>
    <workbookView xWindow="-120" yWindow="-120" windowWidth="29040" windowHeight="15840"/>
  </bookViews>
  <sheets>
    <sheet name="Sheet1" sheetId="1" r:id="rId1"/>
    <sheet name="Sheet2" sheetId="2" r:id="rId2"/>
  </sheets>
  <definedNames>
    <definedName name="_xlnm.Print_Area" localSheetId="1">Sheet2!$A$2:$O$71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2" i="2" l="1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L68" i="2"/>
  <c r="K68" i="2"/>
  <c r="L67" i="2"/>
  <c r="L66" i="2"/>
  <c r="K66" i="2"/>
  <c r="J66" i="2"/>
  <c r="L65" i="2"/>
  <c r="K65" i="2"/>
  <c r="J65" i="2"/>
  <c r="L64" i="2"/>
  <c r="K64" i="2"/>
  <c r="K63" i="2"/>
  <c r="L62" i="2"/>
  <c r="J62" i="2"/>
  <c r="K62" i="2" s="1"/>
  <c r="L60" i="2"/>
  <c r="K60" i="2"/>
  <c r="L59" i="2"/>
  <c r="K59" i="2"/>
  <c r="L58" i="2"/>
  <c r="K58" i="2"/>
  <c r="L57" i="2"/>
  <c r="K57" i="2"/>
  <c r="L56" i="2"/>
  <c r="K56" i="2"/>
  <c r="L55" i="2"/>
  <c r="K55" i="2"/>
  <c r="L54" i="2"/>
  <c r="K54" i="2"/>
  <c r="L53" i="2"/>
  <c r="K53" i="2"/>
  <c r="L52" i="2"/>
  <c r="K52" i="2"/>
  <c r="L51" i="2"/>
  <c r="K51" i="2"/>
  <c r="L50" i="2"/>
  <c r="K50" i="2"/>
  <c r="L49" i="2"/>
  <c r="K49" i="2"/>
  <c r="L48" i="2"/>
  <c r="K48" i="2"/>
  <c r="L47" i="2"/>
  <c r="K47" i="2"/>
  <c r="L46" i="2"/>
  <c r="K46" i="2"/>
  <c r="L45" i="2"/>
  <c r="K45" i="2"/>
  <c r="L44" i="2"/>
  <c r="K44" i="2"/>
  <c r="L43" i="2"/>
  <c r="J43" i="2"/>
  <c r="K43" i="2" s="1"/>
  <c r="L42" i="2"/>
  <c r="K42" i="2"/>
  <c r="L40" i="2"/>
  <c r="K40" i="2"/>
  <c r="K38" i="2"/>
  <c r="L36" i="2"/>
  <c r="K36" i="2"/>
  <c r="L34" i="2"/>
  <c r="K34" i="2"/>
  <c r="J34" i="2"/>
  <c r="L33" i="2"/>
  <c r="K33" i="2"/>
  <c r="J33" i="2"/>
  <c r="L32" i="2"/>
  <c r="K32" i="2"/>
  <c r="J32" i="2"/>
  <c r="L30" i="2"/>
  <c r="K30" i="2"/>
  <c r="L29" i="2"/>
  <c r="K29" i="2"/>
  <c r="L27" i="2"/>
  <c r="K27" i="2"/>
  <c r="L25" i="2"/>
  <c r="K25" i="2"/>
  <c r="K24" i="2"/>
  <c r="L23" i="2"/>
  <c r="K23" i="2"/>
  <c r="L22" i="2"/>
  <c r="K22" i="2"/>
  <c r="L21" i="2"/>
  <c r="K21" i="2"/>
  <c r="L20" i="2"/>
  <c r="K20" i="2"/>
  <c r="L19" i="2"/>
  <c r="J19" i="2"/>
  <c r="K19" i="2" s="1"/>
  <c r="L18" i="2"/>
  <c r="K18" i="2"/>
  <c r="L17" i="2"/>
  <c r="J17" i="2"/>
  <c r="K17" i="2" s="1"/>
  <c r="L16" i="2"/>
  <c r="J16" i="2"/>
  <c r="K16" i="2" s="1"/>
  <c r="L15" i="2"/>
  <c r="K15" i="2"/>
  <c r="L14" i="2"/>
  <c r="J14" i="2"/>
  <c r="K14" i="2" s="1"/>
  <c r="L12" i="2"/>
  <c r="K12" i="2"/>
  <c r="L10" i="2"/>
  <c r="K10" i="2"/>
  <c r="L9" i="2"/>
  <c r="K9" i="2"/>
  <c r="L8" i="2"/>
  <c r="K8" i="2"/>
  <c r="L7" i="2"/>
  <c r="K7" i="2"/>
  <c r="L6" i="2"/>
  <c r="K6" i="2"/>
  <c r="L5" i="2"/>
  <c r="K5" i="2"/>
  <c r="L4" i="2"/>
  <c r="K4" i="2"/>
  <c r="L3" i="2"/>
  <c r="K3" i="2"/>
  <c r="K71" i="2" l="1"/>
</calcChain>
</file>

<file path=xl/sharedStrings.xml><?xml version="1.0" encoding="utf-8"?>
<sst xmlns="http://schemas.openxmlformats.org/spreadsheetml/2006/main" count="461" uniqueCount="257">
  <si>
    <t>AO-Hex Printhead v0.1</t>
  </si>
  <si>
    <t>part</t>
  </si>
  <si>
    <t>qty</t>
  </si>
  <si>
    <t>Notes</t>
  </si>
  <si>
    <t>AO Part No</t>
  </si>
  <si>
    <t>Hextruder Block (body)</t>
  </si>
  <si>
    <t>new</t>
  </si>
  <si>
    <t>Herringbone small gear</t>
  </si>
  <si>
    <t>Red</t>
  </si>
  <si>
    <t>Herringbone large gear</t>
  </si>
  <si>
    <t>Reloaded bearing washer</t>
  </si>
  <si>
    <t>PP-GP0060</t>
  </si>
  <si>
    <t>Hobbed Bolt M8x50 26mm offset</t>
  </si>
  <si>
    <t>HD-BT0108</t>
  </si>
  <si>
    <t>Extruder latch</t>
  </si>
  <si>
    <t>Extruder idler block</t>
  </si>
  <si>
    <t>PP-GP0059</t>
  </si>
  <si>
    <t>Motor wires -2</t>
  </si>
  <si>
    <t>EL-HR0016-2</t>
  </si>
  <si>
    <t>8mm smooth rod x 18-19mm, Stainless Steel</t>
  </si>
  <si>
    <t>HD-RD0004</t>
  </si>
  <si>
    <t>608 Bearing</t>
  </si>
  <si>
    <t>needs to be sealed type</t>
  </si>
  <si>
    <t>HD-MS0013</t>
  </si>
  <si>
    <t>Extruder comp spring – music wire</t>
  </si>
  <si>
    <t>HD-MS0027</t>
  </si>
  <si>
    <t>M3 set screw</t>
  </si>
  <si>
    <t>HD-BT0012</t>
  </si>
  <si>
    <t>M3x12mm SCHS</t>
  </si>
  <si>
    <t>HD-BT0039</t>
  </si>
  <si>
    <t>M3x25 SCHS</t>
  </si>
  <si>
    <t>HD-BT0041</t>
  </si>
  <si>
    <t>M3 washer</t>
  </si>
  <si>
    <t>HD-WA0001</t>
  </si>
  <si>
    <t>M3 Nut</t>
  </si>
  <si>
    <t>HD-NT0004</t>
  </si>
  <si>
    <t>M4x55 SCHS</t>
  </si>
  <si>
    <t>HD-BT0052</t>
  </si>
  <si>
    <t>Black plastic thumbscrew for M4</t>
  </si>
  <si>
    <t>HD-MS0031</t>
  </si>
  <si>
    <t>M4 Nut, Zinc Plated Steel</t>
  </si>
  <si>
    <t>HD-NT0011</t>
  </si>
  <si>
    <t>M4 Washer</t>
  </si>
  <si>
    <t>HD-WA0005</t>
  </si>
  <si>
    <t>M8 Nyloc Nut</t>
  </si>
  <si>
    <t>HD-NT0002</t>
  </si>
  <si>
    <t>M8 Washer, zinc plated steel</t>
  </si>
  <si>
    <t>HD-WA0006</t>
  </si>
  <si>
    <t>M8 Shim Washer, 0.5mm</t>
  </si>
  <si>
    <t>HD-WA0008</t>
  </si>
  <si>
    <t>M8 Shim Washer, 1.0mm</t>
  </si>
  <si>
    <t>HD-WA0009</t>
  </si>
  <si>
    <t>Hextruder Mount, TAZ</t>
  </si>
  <si>
    <t>Brass M3 heatset inserts</t>
  </si>
  <si>
    <t>HD-MS0030</t>
  </si>
  <si>
    <t>M4 washer</t>
  </si>
  <si>
    <t>M4x20 SCHS</t>
  </si>
  <si>
    <t>HD-BT0010</t>
  </si>
  <si>
    <t>Label, Extruder E-step Number</t>
  </si>
  <si>
    <t>DC-LB0017</t>
  </si>
  <si>
    <t>Extruder Fan Mount v1.0, TAZ</t>
  </si>
  <si>
    <t>PP-GP0153</t>
  </si>
  <si>
    <t>12 or 24V DC fan, 40x40x10</t>
  </si>
  <si>
    <t>2 PN's</t>
  </si>
  <si>
    <t>Male pin, 24-30AWG tin crimp</t>
  </si>
  <si>
    <t>EL-MS0058</t>
  </si>
  <si>
    <t>Male 2 pin connector housing</t>
  </si>
  <si>
    <t>PP-MP0059</t>
  </si>
  <si>
    <t>AO-Hex hotend kit</t>
  </si>
  <si>
    <t>micro blower</t>
  </si>
  <si>
    <t>M2 heatset insert</t>
  </si>
  <si>
    <t>PP-MP0066</t>
  </si>
  <si>
    <t>M2x6 SCHS</t>
  </si>
  <si>
    <t>Shipping Materials</t>
  </si>
  <si>
    <t>Harness</t>
  </si>
  <si>
    <t>24AWG Stranded – Red</t>
  </si>
  <si>
    <t>mm</t>
  </si>
  <si>
    <t>EL-WR0103</t>
  </si>
  <si>
    <t>Digikey</t>
  </si>
  <si>
    <t>C2015R-1000-ND</t>
  </si>
  <si>
    <t>24AWG Stranded – Black</t>
  </si>
  <si>
    <t>EL-WR0105</t>
  </si>
  <si>
    <t>C2015B-1000-ND</t>
  </si>
  <si>
    <r>
      <rPr>
        <b/>
        <sz val="10"/>
        <color rgb="FF000000"/>
        <rFont val="FreeSans"/>
      </rPr>
      <t>14-POS</t>
    </r>
    <r>
      <rPr>
        <sz val="10"/>
        <color rgb="FF000000"/>
        <rFont val="FreeSans"/>
      </rPr>
      <t>, free hanging</t>
    </r>
  </si>
  <si>
    <t>EL-MS0131</t>
  </si>
  <si>
    <t>A1358-ND</t>
  </si>
  <si>
    <t>20-24 AWG Tin Pin for Plug</t>
  </si>
  <si>
    <t>EL-MS0123</t>
  </si>
  <si>
    <t>A31991TR-ND</t>
  </si>
  <si>
    <t>Cable Clamp for 14-Pos; 0.453” opening</t>
  </si>
  <si>
    <t>EL-MS0129</t>
  </si>
  <si>
    <t>A32516-ND</t>
  </si>
  <si>
    <t>CONN TERM FEMALE 22-24AWG TIN</t>
  </si>
  <si>
    <t>EL-MS0059</t>
  </si>
  <si>
    <t>WM2510-ND</t>
  </si>
  <si>
    <t>Molex Inc.</t>
  </si>
  <si>
    <t>16-02-0102</t>
  </si>
  <si>
    <t>CONN HOUSING 2POS .100 W/LATCH</t>
  </si>
  <si>
    <t>PC-CN0001</t>
  </si>
  <si>
    <t>WM2900-ND</t>
  </si>
  <si>
    <t>Tubing, Corrugated Loom .25"</t>
  </si>
  <si>
    <t>mm   (red?)</t>
  </si>
  <si>
    <t>EL-MS0073</t>
  </si>
  <si>
    <t>McMaster-Carr Supply Company</t>
  </si>
  <si>
    <t>7840K31</t>
  </si>
  <si>
    <t>Panduit</t>
  </si>
  <si>
    <t>CLT25F-C20</t>
  </si>
  <si>
    <t>Category</t>
  </si>
  <si>
    <t>AO Part #</t>
  </si>
  <si>
    <t>Description</t>
  </si>
  <si>
    <t>Manufacturer</t>
  </si>
  <si>
    <t>Manufacturer PN</t>
  </si>
  <si>
    <t>Distributor</t>
  </si>
  <si>
    <t>Distributor SKU</t>
  </si>
  <si>
    <t>Qty Per</t>
  </si>
  <si>
    <t>UOM</t>
  </si>
  <si>
    <t>Price Per Unit</t>
  </si>
  <si>
    <t>Price Total</t>
  </si>
  <si>
    <t>Qty to Order</t>
  </si>
  <si>
    <t>PO</t>
  </si>
  <si>
    <t>PO Date</t>
  </si>
  <si>
    <t>Expected Date</t>
  </si>
  <si>
    <t>Alternates</t>
  </si>
  <si>
    <t>Printed Part</t>
  </si>
  <si>
    <t>PP-GP0186</t>
  </si>
  <si>
    <t>Wade extruder body for Hex nozzle v1.0</t>
  </si>
  <si>
    <t>Aleph Objects Inc.</t>
  </si>
  <si>
    <t>ea</t>
  </si>
  <si>
    <t>PP-GP0061</t>
  </si>
  <si>
    <t>herringbone_large_gear</t>
  </si>
  <si>
    <t>PP-GP0062</t>
  </si>
  <si>
    <t>herringbone_small_gear</t>
  </si>
  <si>
    <t>Wade Reloaded Bearing Washer</t>
  </si>
  <si>
    <t>PP-GP0091</t>
  </si>
  <si>
    <t>extruder_latch</t>
  </si>
  <si>
    <t>Wade Reloaded Idler Block v1.4, Taz &amp; Mini</t>
  </si>
  <si>
    <t>PP-GP0194</t>
  </si>
  <si>
    <t>Extruder Mount for Hex v1.0, TAZ</t>
  </si>
  <si>
    <t>Hardware</t>
  </si>
  <si>
    <t>Spring, Extruder, 6mm OD, 0.8mm WD, 9.7mm FL</t>
  </si>
  <si>
    <t>Associated Spring</t>
  </si>
  <si>
    <t>C0240-032-0380-M</t>
  </si>
  <si>
    <t>Ordered for JuniperBerry, Fangtooth, Kauri and Lancewood</t>
  </si>
  <si>
    <t>Electronic</t>
  </si>
  <si>
    <t>1-66106-5</t>
  </si>
  <si>
    <t>TTI</t>
  </si>
  <si>
    <t>1-66105-5</t>
  </si>
  <si>
    <t>EL-MS0124</t>
  </si>
  <si>
    <t>20-24 AWG Tin Sockets for Receptacle</t>
  </si>
  <si>
    <t>TE</t>
  </si>
  <si>
    <t>1-66331-4</t>
  </si>
  <si>
    <t>Digikey / Heilind</t>
  </si>
  <si>
    <t>A31995TR-ND</t>
  </si>
  <si>
    <t>HU1569247BK</t>
  </si>
  <si>
    <t>Allcable</t>
  </si>
  <si>
    <t>HU1569247RD</t>
  </si>
  <si>
    <t>WM2510TR-ND</t>
  </si>
  <si>
    <t>EL-MS0205</t>
  </si>
  <si>
    <t>CONN TERM MALE 22-24AWG TIN</t>
  </si>
  <si>
    <t>Molex</t>
  </si>
  <si>
    <t>WM2517TR-ND</t>
  </si>
  <si>
    <t>EL-MS0212</t>
  </si>
  <si>
    <t>CONN PIN 24-30AWG CRIMP TIN</t>
  </si>
  <si>
    <t>16-02-0108</t>
  </si>
  <si>
    <t>MOL16-02-0108</t>
  </si>
  <si>
    <t>This comes in BULK</t>
  </si>
  <si>
    <t>CONN HOUSING MALE 2POS .100</t>
  </si>
  <si>
    <t>WM2533-ND</t>
  </si>
  <si>
    <t>EL-MS0061</t>
  </si>
  <si>
    <t>Connector, 4 pin Male housing with latch</t>
  </si>
  <si>
    <t>Heilind</t>
  </si>
  <si>
    <t>WM2535-ND</t>
  </si>
  <si>
    <t>PC-CN0032</t>
  </si>
  <si>
    <t>Term Block Plug 2POS STR 5.08MM</t>
  </si>
  <si>
    <t>0395300002</t>
  </si>
  <si>
    <t>WM7819-ND</t>
  </si>
  <si>
    <t>PC-CN0003</t>
  </si>
  <si>
    <t>CONN HOUSING 3POS .100 W/LATCH</t>
  </si>
  <si>
    <t>0050579403</t>
  </si>
  <si>
    <t>EL-FA0011</t>
  </si>
  <si>
    <t>FAN,24VDC,Sleeve,5.75CFM,40X40X10MM,60mA 6000RPM,1.44W,280MM LEADS,CE/RoHS</t>
  </si>
  <si>
    <t>Kysan</t>
  </si>
  <si>
    <t>TF4010-24H-S</t>
  </si>
  <si>
    <t>Mechanical</t>
  </si>
  <si>
    <t>Quatro</t>
  </si>
  <si>
    <t>MBK</t>
  </si>
  <si>
    <t>EL-MS0139</t>
  </si>
  <si>
    <t>Tubing, Corrugated Loom .375"</t>
  </si>
  <si>
    <t>0708162</t>
  </si>
  <si>
    <t>Electronics Distributors Corporation</t>
  </si>
  <si>
    <t>TL-CS0083</t>
  </si>
  <si>
    <t>EMI/RFI-Shield Heat-Shrink Tubing 3/16" ID Before, 3/32" ID After, 48" L, Black</t>
  </si>
  <si>
    <t>7937K31</t>
  </si>
  <si>
    <t>TL-CS0129</t>
  </si>
  <si>
    <t>Interference-Shielding Heat-Shrink Tubing, 3/8" ID Before, 3/16" ID After, 48" Long, Black</t>
  </si>
  <si>
    <t>7937K33</t>
  </si>
  <si>
    <t>We have a surplus</t>
  </si>
  <si>
    <t>EL-FA0020</t>
  </si>
  <si>
    <t>RFB2008 Micro Blower, 30 AWG wire 250mm long</t>
  </si>
  <si>
    <t>Pelonis</t>
  </si>
  <si>
    <t>HE-SH0033</t>
  </si>
  <si>
    <t>Hexagon Hotend, Lulzbot Edition, 3.0mm Filament, 0.35mm nozzle</t>
  </si>
  <si>
    <t>Reprapdiscount</t>
  </si>
  <si>
    <t>EL-MT0001</t>
  </si>
  <si>
    <t>NEMA 17 Stepper Motors</t>
  </si>
  <si>
    <t>Soyo</t>
  </si>
  <si>
    <t>SY42STH47-1504A</t>
  </si>
  <si>
    <t>Timberline</t>
  </si>
  <si>
    <t>HD-BT0104</t>
  </si>
  <si>
    <t>M3 x 8 Bolt, BHCS, SST</t>
  </si>
  <si>
    <t>mcmaster</t>
  </si>
  <si>
    <t>92095A181</t>
  </si>
  <si>
    <t>M3 x 12 Bolt, SHCS Black-Oxide</t>
  </si>
  <si>
    <t>Fastenal</t>
  </si>
  <si>
    <t>M3 x 25 Bolt, SHCS Black-Oxide</t>
  </si>
  <si>
    <t>M3 Washer, Steel, Zinc Plated</t>
  </si>
  <si>
    <t>M3 Nut, Zinc Plated</t>
  </si>
  <si>
    <t>M4 x 55 Bolt, SHCS Black-Oxide</t>
  </si>
  <si>
    <t>Thumb Screw Knob for M4 SHCS, Black</t>
  </si>
  <si>
    <t>M4 Nut,Zinc-Plated Steel</t>
  </si>
  <si>
    <t>M8 Nyloc Nut, Zinc Plated</t>
  </si>
  <si>
    <t>M8 Washer, Steel, Zinc Plated</t>
  </si>
  <si>
    <t>Metric Spring Steel Shim - DIN 988 0.5mm Thick, 8mm ID, 14mm OD</t>
  </si>
  <si>
    <t>Metric Spring Steel Shim - DIN 988 1.0mm Thick, 8mm ID, 14mm OD</t>
  </si>
  <si>
    <t>M3-.5 3.8mm Heatset Insert</t>
  </si>
  <si>
    <t>M4 x 20 Bolt, SHCS Black-Oxide</t>
  </si>
  <si>
    <t>Metric Brass Heat-Set Insert for Plastics, Tapered, M2-.4 Internal Thread, 2.9MM Length</t>
  </si>
  <si>
    <t>4-6 week lead time on these</t>
  </si>
  <si>
    <t>HD-MS0230</t>
  </si>
  <si>
    <t>M2 x 6 SHCS, Black-Oxide</t>
  </si>
  <si>
    <t>Timberline / Fastenal</t>
  </si>
  <si>
    <t>HD-MS0058</t>
  </si>
  <si>
    <t>Wire Tie, 8"</t>
  </si>
  <si>
    <t>63126</t>
  </si>
  <si>
    <t>50K 4/3/15 - 40K 4/17/15 - 40K 5/1/15 - 40K 5/15/15 - 40K 5/29/15</t>
  </si>
  <si>
    <t>HD-MS0282</t>
  </si>
  <si>
    <t>608-2RS ABEC3/C3 Rubber Sealed Bearing – BLACK</t>
  </si>
  <si>
    <t>JSB</t>
  </si>
  <si>
    <t>Shipping</t>
  </si>
  <si>
    <t>SH-PG0059</t>
  </si>
  <si>
    <t>Mailers, Indestructo, 7 x 5 x 4</t>
  </si>
  <si>
    <t>Uline</t>
  </si>
  <si>
    <t>S-971</t>
  </si>
  <si>
    <t>SH-PA0019</t>
  </si>
  <si>
    <t>Bubble 1/8x48x750 perf 12" slit 2-24" rolls</t>
  </si>
  <si>
    <t>Shipper Supply</t>
  </si>
  <si>
    <t>sheet</t>
  </si>
  <si>
    <t>SH-PG0028</t>
  </si>
  <si>
    <t>6X9 2MIL RECLOSABLE BAG 1M/CT</t>
  </si>
  <si>
    <t>S-1296</t>
  </si>
  <si>
    <t>SH-PA0039</t>
  </si>
  <si>
    <t>Roll of 48"x1/4" Thick Foam, Split at 12" - 225 feet Per Roll</t>
  </si>
  <si>
    <t>Label</t>
  </si>
  <si>
    <t>DC-LB0039</t>
  </si>
  <si>
    <t>Label, High temp extruder</t>
  </si>
  <si>
    <t>I don't know if we already have this stuff</t>
  </si>
  <si>
    <t>Don't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</si>
</sst>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$-409]#,##0.00;[Red]&quot;-&quot;[$$-409]#,##0.00"/>
    <numFmt numFmtId="165" formatCode="&quot;$&quot;#,##0.00;[Red]&quot;-&quot;&quot;$&quot;#,##0.00;"/>
    <numFmt numFmtId="166" formatCode="[$$-409]#,##0.000;[Red]&quot;-&quot;[$$-409]#,##0.000"/>
    <numFmt numFmtId="167" formatCode="mm/dd/yy"/>
  </numFmts>
  <fonts count="20"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sz val="15"/>
      <color theme="1"/>
      <name val="Liberation Sans"/>
    </font>
    <font>
      <b/>
      <sz val="12"/>
      <color theme="1"/>
      <name val="Liberation Sans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1"/>
    </font>
    <font>
      <b/>
      <sz val="10"/>
      <color rgb="FF000000"/>
      <name val="FreeSans"/>
    </font>
    <font>
      <sz val="10"/>
      <color rgb="FF000000"/>
      <name val="FreeSans"/>
    </font>
    <font>
      <sz val="10"/>
      <color theme="1"/>
      <name val="Arial"/>
      <family val="2"/>
    </font>
    <font>
      <b/>
      <sz val="11"/>
      <color theme="1"/>
      <name val="Liberation Sans"/>
    </font>
    <font>
      <b/>
      <sz val="10"/>
      <color rgb="FF000000"/>
      <name val="Arial1"/>
    </font>
    <font>
      <sz val="11"/>
      <color rgb="FF000000"/>
      <name val="Arial"/>
      <family val="2"/>
    </font>
    <font>
      <sz val="10"/>
      <color rgb="FF000000"/>
      <name val="Liberation Serif"/>
    </font>
    <font>
      <sz val="11"/>
      <color rgb="FF000000"/>
      <name val="Liberation Sans"/>
    </font>
    <font>
      <sz val="11"/>
      <color rgb="FF000000"/>
      <name val="Arial1"/>
    </font>
    <font>
      <sz val="10"/>
      <color theme="1"/>
      <name val="Arial1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</fills>
  <borders count="3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121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Font="1"/>
    <xf numFmtId="0" fontId="0" fillId="0" borderId="0" xfId="0" applyFill="1"/>
    <xf numFmtId="0" fontId="6" fillId="0" borderId="0" xfId="0" applyFont="1" applyFill="1" applyBorder="1" applyAlignment="1" applyProtection="1"/>
    <xf numFmtId="0" fontId="7" fillId="0" borderId="0" xfId="0" applyFont="1" applyFill="1"/>
    <xf numFmtId="0" fontId="8" fillId="0" borderId="0" xfId="1" applyFont="1" applyFill="1"/>
    <xf numFmtId="0" fontId="6" fillId="0" borderId="0" xfId="1" applyFont="1" applyFill="1" applyAlignment="1">
      <alignment horizontal="center"/>
    </xf>
    <xf numFmtId="167" fontId="6" fillId="0" borderId="0" xfId="0" applyNumberFormat="1" applyFont="1" applyFill="1" applyBorder="1" applyAlignment="1" applyProtection="1"/>
    <xf numFmtId="0" fontId="6" fillId="0" borderId="0" xfId="0" applyFont="1" applyFill="1" applyBorder="1"/>
    <xf numFmtId="0" fontId="6" fillId="0" borderId="0" xfId="1" applyFont="1" applyFill="1"/>
    <xf numFmtId="0" fontId="6" fillId="0" borderId="0" xfId="0" applyFont="1" applyBorder="1"/>
    <xf numFmtId="0" fontId="11" fillId="0" borderId="0" xfId="0" applyFont="1" applyFill="1" applyBorder="1"/>
    <xf numFmtId="165" fontId="6" fillId="0" borderId="0" xfId="0" applyNumberFormat="1" applyFont="1" applyFill="1" applyBorder="1" applyAlignment="1" applyProtection="1"/>
    <xf numFmtId="167" fontId="7" fillId="0" borderId="0" xfId="0" applyNumberFormat="1" applyFont="1"/>
    <xf numFmtId="0" fontId="13" fillId="0" borderId="1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 wrapText="1"/>
    </xf>
    <xf numFmtId="0" fontId="13" fillId="0" borderId="1" xfId="0" applyFont="1" applyFill="1" applyBorder="1" applyAlignment="1" applyProtection="1">
      <alignment horizontal="left"/>
    </xf>
    <xf numFmtId="167" fontId="13" fillId="0" borderId="1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/>
    <xf numFmtId="0" fontId="6" fillId="2" borderId="1" xfId="0" applyFont="1" applyFill="1" applyBorder="1" applyAlignment="1" applyProtection="1"/>
    <xf numFmtId="0" fontId="14" fillId="0" borderId="1" xfId="0" applyFont="1" applyFill="1" applyBorder="1" applyAlignment="1">
      <alignment wrapText="1"/>
    </xf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wrapText="1"/>
    </xf>
    <xf numFmtId="0" fontId="6" fillId="2" borderId="1" xfId="0" applyFont="1" applyFill="1" applyBorder="1" applyAlignment="1" applyProtection="1">
      <alignment horizontal="center"/>
    </xf>
    <xf numFmtId="164" fontId="0" fillId="0" borderId="1" xfId="0" applyNumberFormat="1" applyBorder="1"/>
    <xf numFmtId="165" fontId="6" fillId="0" borderId="1" xfId="0" applyNumberFormat="1" applyFont="1" applyFill="1" applyBorder="1" applyAlignment="1" applyProtection="1"/>
    <xf numFmtId="1" fontId="8" fillId="0" borderId="1" xfId="0" applyNumberFormat="1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</xf>
    <xf numFmtId="167" fontId="8" fillId="0" borderId="1" xfId="0" applyNumberFormat="1" applyFont="1" applyFill="1" applyBorder="1" applyAlignment="1" applyProtection="1">
      <alignment horizontal="center"/>
    </xf>
    <xf numFmtId="4" fontId="8" fillId="0" borderId="1" xfId="0" applyNumberFormat="1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8" fillId="0" borderId="1" xfId="0" applyFont="1" applyFill="1" applyBorder="1" applyAlignment="1" applyProtection="1"/>
    <xf numFmtId="167" fontId="0" fillId="0" borderId="1" xfId="0" applyNumberFormat="1" applyBorder="1" applyAlignment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2" borderId="1" xfId="1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1" applyFont="1" applyFill="1" applyBorder="1"/>
    <xf numFmtId="0" fontId="6" fillId="0" borderId="1" xfId="1" applyFont="1" applyFill="1" applyBorder="1" applyAlignment="1">
      <alignment horizontal="left"/>
    </xf>
    <xf numFmtId="0" fontId="6" fillId="2" borderId="1" xfId="1" applyFont="1" applyFill="1" applyBorder="1" applyAlignment="1">
      <alignment horizontal="center"/>
    </xf>
    <xf numFmtId="164" fontId="6" fillId="0" borderId="1" xfId="0" applyNumberFormat="1" applyFont="1" applyBorder="1"/>
    <xf numFmtId="164" fontId="6" fillId="0" borderId="1" xfId="0" applyNumberFormat="1" applyFont="1" applyFill="1" applyBorder="1" applyAlignment="1" applyProtection="1"/>
    <xf numFmtId="0" fontId="6" fillId="0" borderId="1" xfId="1" applyFont="1" applyFill="1" applyBorder="1" applyAlignment="1">
      <alignment wrapText="1"/>
    </xf>
    <xf numFmtId="0" fontId="11" fillId="0" borderId="1" xfId="0" applyFont="1" applyFill="1" applyBorder="1" applyAlignment="1">
      <alignment horizontal="left"/>
    </xf>
    <xf numFmtId="0" fontId="7" fillId="0" borderId="1" xfId="0" applyFont="1" applyFill="1" applyBorder="1"/>
    <xf numFmtId="0" fontId="7" fillId="2" borderId="1" xfId="0" applyFont="1" applyFill="1" applyBorder="1"/>
    <xf numFmtId="0" fontId="7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 applyProtection="1">
      <alignment wrapText="1"/>
    </xf>
    <xf numFmtId="0" fontId="7" fillId="0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166" fontId="7" fillId="0" borderId="1" xfId="0" applyNumberFormat="1" applyFont="1" applyFill="1" applyBorder="1"/>
    <xf numFmtId="0" fontId="6" fillId="0" borderId="1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167" fontId="0" fillId="0" borderId="0" xfId="0" applyNumberFormat="1" applyFont="1" applyAlignment="1">
      <alignment horizontal="center"/>
    </xf>
    <xf numFmtId="49" fontId="15" fillId="0" borderId="1" xfId="0" applyNumberFormat="1" applyFont="1" applyFill="1" applyBorder="1" applyAlignment="1">
      <alignment horizontal="left" wrapText="1"/>
    </xf>
    <xf numFmtId="166" fontId="6" fillId="0" borderId="1" xfId="0" applyNumberFormat="1" applyFont="1" applyFill="1" applyBorder="1" applyAlignment="1" applyProtection="1"/>
    <xf numFmtId="0" fontId="12" fillId="0" borderId="1" xfId="0" applyFont="1" applyBorder="1" applyAlignment="1">
      <alignment horizontal="left"/>
    </xf>
    <xf numFmtId="0" fontId="14" fillId="0" borderId="2" xfId="0" applyFont="1" applyFill="1" applyBorder="1"/>
    <xf numFmtId="0" fontId="14" fillId="2" borderId="2" xfId="0" applyFont="1" applyFill="1" applyBorder="1"/>
    <xf numFmtId="0" fontId="6" fillId="0" borderId="2" xfId="0" applyFont="1" applyFill="1" applyBorder="1"/>
    <xf numFmtId="49" fontId="14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0" fontId="6" fillId="0" borderId="2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center"/>
    </xf>
    <xf numFmtId="166" fontId="6" fillId="0" borderId="2" xfId="0" applyNumberFormat="1" applyFont="1" applyFill="1" applyBorder="1"/>
    <xf numFmtId="164" fontId="6" fillId="0" borderId="2" xfId="0" applyNumberFormat="1" applyFont="1" applyFill="1" applyBorder="1" applyAlignment="1" applyProtection="1"/>
    <xf numFmtId="3" fontId="0" fillId="0" borderId="2" xfId="0" applyNumberFormat="1" applyBorder="1" applyAlignment="1">
      <alignment horizontal="center"/>
    </xf>
    <xf numFmtId="167" fontId="8" fillId="0" borderId="2" xfId="1" applyNumberFormat="1" applyFont="1" applyFill="1" applyBorder="1" applyAlignment="1">
      <alignment horizontal="center"/>
    </xf>
    <xf numFmtId="167" fontId="16" fillId="0" borderId="2" xfId="0" applyNumberFormat="1" applyFont="1" applyFill="1" applyBorder="1" applyAlignment="1">
      <alignment horizontal="left" wrapText="1"/>
    </xf>
    <xf numFmtId="0" fontId="16" fillId="0" borderId="0" xfId="0" applyFont="1" applyFill="1"/>
    <xf numFmtId="0" fontId="14" fillId="0" borderId="0" xfId="0" applyFont="1" applyFill="1" applyAlignment="1">
      <alignment horizontal="center"/>
    </xf>
    <xf numFmtId="0" fontId="17" fillId="0" borderId="0" xfId="0" applyFont="1" applyFill="1"/>
    <xf numFmtId="0" fontId="14" fillId="0" borderId="0" xfId="0" applyFont="1" applyFill="1"/>
    <xf numFmtId="0" fontId="8" fillId="0" borderId="0" xfId="0" applyFont="1" applyFill="1" applyBorder="1" applyAlignment="1" applyProtection="1"/>
    <xf numFmtId="0" fontId="6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0" fillId="2" borderId="1" xfId="0" applyFill="1" applyBorder="1"/>
    <xf numFmtId="0" fontId="0" fillId="0" borderId="1" xfId="0" applyFill="1" applyBorder="1" applyAlignment="1">
      <alignment wrapText="1"/>
    </xf>
    <xf numFmtId="0" fontId="18" fillId="0" borderId="0" xfId="0" applyFont="1" applyFill="1" applyBorder="1" applyAlignment="1" applyProtection="1">
      <alignment horizontal="center"/>
    </xf>
    <xf numFmtId="167" fontId="8" fillId="0" borderId="0" xfId="0" applyNumberFormat="1" applyFont="1" applyFill="1" applyBorder="1" applyAlignment="1" applyProtection="1">
      <alignment horizontal="center"/>
    </xf>
    <xf numFmtId="167" fontId="18" fillId="0" borderId="0" xfId="0" applyNumberFormat="1" applyFont="1" applyFill="1" applyBorder="1" applyAlignment="1" applyProtection="1">
      <alignment horizontal="center"/>
    </xf>
    <xf numFmtId="0" fontId="0" fillId="0" borderId="1" xfId="0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left"/>
    </xf>
    <xf numFmtId="164" fontId="6" fillId="0" borderId="1" xfId="1" applyNumberFormat="1" applyFont="1" applyFill="1" applyBorder="1"/>
    <xf numFmtId="0" fontId="6" fillId="0" borderId="1" xfId="1" applyFont="1" applyFill="1" applyBorder="1" applyAlignment="1">
      <alignment horizontal="center"/>
    </xf>
    <xf numFmtId="0" fontId="6" fillId="2" borderId="1" xfId="0" applyFont="1" applyFill="1" applyBorder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/>
    <xf numFmtId="0" fontId="11" fillId="2" borderId="1" xfId="0" applyFont="1" applyFill="1" applyBorder="1" applyAlignment="1">
      <alignment horizontal="center"/>
    </xf>
    <xf numFmtId="0" fontId="6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8" fillId="2" borderId="1" xfId="0" applyFont="1" applyFill="1" applyBorder="1" applyAlignment="1" applyProtection="1"/>
    <xf numFmtId="0" fontId="8" fillId="0" borderId="1" xfId="0" applyFont="1" applyFill="1" applyBorder="1" applyAlignment="1" applyProtection="1">
      <alignment wrapText="1"/>
    </xf>
    <xf numFmtId="0" fontId="8" fillId="2" borderId="1" xfId="0" applyFont="1" applyFill="1" applyBorder="1" applyAlignment="1" applyProtection="1">
      <alignment horizontal="center"/>
    </xf>
    <xf numFmtId="164" fontId="8" fillId="0" borderId="1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horizontal="center"/>
    </xf>
    <xf numFmtId="0" fontId="0" fillId="0" borderId="1" xfId="0" applyFont="1" applyFill="1" applyBorder="1" applyAlignment="1">
      <alignment horizontal="left"/>
    </xf>
    <xf numFmtId="166" fontId="11" fillId="0" borderId="1" xfId="0" applyNumberFormat="1" applyFont="1" applyFill="1" applyBorder="1"/>
    <xf numFmtId="166" fontId="6" fillId="0" borderId="1" xfId="0" applyNumberFormat="1" applyFont="1" applyFill="1" applyBorder="1"/>
    <xf numFmtId="167" fontId="6" fillId="0" borderId="2" xfId="0" applyNumberFormat="1" applyFont="1" applyFill="1" applyBorder="1" applyAlignment="1" applyProtection="1">
      <alignment horizontal="left" wrapText="1"/>
    </xf>
    <xf numFmtId="0" fontId="0" fillId="0" borderId="1" xfId="0" applyFill="1" applyBorder="1"/>
    <xf numFmtId="0" fontId="8" fillId="2" borderId="0" xfId="0" applyFont="1" applyFill="1" applyBorder="1" applyAlignment="1" applyProtection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1" fontId="0" fillId="0" borderId="1" xfId="0" applyNumberFormat="1" applyBorder="1"/>
    <xf numFmtId="0" fontId="0" fillId="0" borderId="1" xfId="0" applyFont="1" applyBorder="1" applyAlignment="1">
      <alignment wrapText="1"/>
    </xf>
    <xf numFmtId="165" fontId="19" fillId="0" borderId="1" xfId="0" applyNumberFormat="1" applyFont="1" applyFill="1" applyBorder="1" applyAlignment="1" applyProtection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__Anonymous_Sheet_DB__1" displayName="__Anonymous_Sheet_DB__1" ref="A3:P63" headerRowCount="0" totalsRowShown="0">
  <sortState xmlns:xlrd2="http://schemas.microsoft.com/office/spreadsheetml/2017/richdata2" ref="A3:P63">
    <sortCondition ref="F3:F63"/>
    <sortCondition ref="G3:G63"/>
  </sortState>
  <tableColumns count="16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topLeftCell="A34" workbookViewId="0">
      <selection activeCell="E1" sqref="E1:F1048576"/>
    </sheetView>
  </sheetViews>
  <sheetFormatPr defaultRowHeight="14.25"/>
  <cols>
    <col min="1" max="1" width="35.25" customWidth="1"/>
    <col min="2" max="2" width="10.625" customWidth="1"/>
    <col min="3" max="3" width="19.375" customWidth="1"/>
    <col min="4" max="1022" width="10.625" customWidth="1"/>
  </cols>
  <sheetData>
    <row r="1" spans="1:4" ht="18.75">
      <c r="A1" s="1" t="s">
        <v>0</v>
      </c>
    </row>
    <row r="3" spans="1:4" s="2" customFormat="1" ht="15.75">
      <c r="A3" s="2" t="s">
        <v>1</v>
      </c>
      <c r="B3" s="2" t="s">
        <v>2</v>
      </c>
      <c r="C3" s="2" t="s">
        <v>3</v>
      </c>
      <c r="D3" s="2" t="s">
        <v>4</v>
      </c>
    </row>
    <row r="4" spans="1:4">
      <c r="A4" t="s">
        <v>5</v>
      </c>
      <c r="B4">
        <v>1</v>
      </c>
      <c r="C4" t="s">
        <v>6</v>
      </c>
    </row>
    <row r="5" spans="1:4">
      <c r="A5" t="s">
        <v>7</v>
      </c>
      <c r="B5">
        <v>1</v>
      </c>
      <c r="C5" t="s">
        <v>8</v>
      </c>
    </row>
    <row r="6" spans="1:4">
      <c r="A6" t="s">
        <v>9</v>
      </c>
      <c r="B6">
        <v>1</v>
      </c>
      <c r="C6" t="s">
        <v>8</v>
      </c>
    </row>
    <row r="7" spans="1:4">
      <c r="A7" t="s">
        <v>10</v>
      </c>
      <c r="B7">
        <v>1</v>
      </c>
      <c r="D7" t="s">
        <v>11</v>
      </c>
    </row>
    <row r="8" spans="1:4">
      <c r="A8" t="s">
        <v>12</v>
      </c>
      <c r="B8">
        <v>1</v>
      </c>
      <c r="D8" t="s">
        <v>13</v>
      </c>
    </row>
    <row r="9" spans="1:4">
      <c r="A9" t="s">
        <v>14</v>
      </c>
      <c r="B9">
        <v>1</v>
      </c>
      <c r="C9" t="s">
        <v>8</v>
      </c>
    </row>
    <row r="10" spans="1:4">
      <c r="A10" t="s">
        <v>15</v>
      </c>
      <c r="B10">
        <v>1</v>
      </c>
      <c r="D10" t="s">
        <v>16</v>
      </c>
    </row>
    <row r="11" spans="1:4">
      <c r="A11" t="s">
        <v>17</v>
      </c>
      <c r="B11">
        <v>1</v>
      </c>
      <c r="D11" t="s">
        <v>18</v>
      </c>
    </row>
    <row r="12" spans="1:4">
      <c r="A12" t="s">
        <v>19</v>
      </c>
      <c r="B12">
        <v>1</v>
      </c>
      <c r="D12" t="s">
        <v>20</v>
      </c>
    </row>
    <row r="13" spans="1:4">
      <c r="A13" t="s">
        <v>21</v>
      </c>
      <c r="B13">
        <v>3</v>
      </c>
      <c r="C13" t="s">
        <v>22</v>
      </c>
      <c r="D13" t="s">
        <v>23</v>
      </c>
    </row>
    <row r="14" spans="1:4">
      <c r="A14" t="s">
        <v>24</v>
      </c>
      <c r="B14">
        <v>2</v>
      </c>
      <c r="D14" t="s">
        <v>25</v>
      </c>
    </row>
    <row r="15" spans="1:4">
      <c r="A15" t="s">
        <v>26</v>
      </c>
      <c r="B15">
        <v>1</v>
      </c>
      <c r="D15" t="s">
        <v>27</v>
      </c>
    </row>
    <row r="16" spans="1:4">
      <c r="A16" t="s">
        <v>28</v>
      </c>
      <c r="B16">
        <v>4</v>
      </c>
      <c r="D16" t="s">
        <v>29</v>
      </c>
    </row>
    <row r="17" spans="1:4">
      <c r="A17" t="s">
        <v>30</v>
      </c>
      <c r="B17">
        <v>1</v>
      </c>
      <c r="D17" t="s">
        <v>31</v>
      </c>
    </row>
    <row r="18" spans="1:4">
      <c r="A18" t="s">
        <v>32</v>
      </c>
      <c r="B18">
        <v>5</v>
      </c>
      <c r="D18" t="s">
        <v>33</v>
      </c>
    </row>
    <row r="19" spans="1:4">
      <c r="A19" t="s">
        <v>34</v>
      </c>
      <c r="B19">
        <v>2</v>
      </c>
      <c r="D19" t="s">
        <v>35</v>
      </c>
    </row>
    <row r="20" spans="1:4">
      <c r="A20" t="s">
        <v>36</v>
      </c>
      <c r="B20">
        <v>2</v>
      </c>
      <c r="D20" t="s">
        <v>37</v>
      </c>
    </row>
    <row r="21" spans="1:4">
      <c r="A21" t="s">
        <v>38</v>
      </c>
      <c r="B21">
        <v>2</v>
      </c>
      <c r="D21" t="s">
        <v>39</v>
      </c>
    </row>
    <row r="22" spans="1:4">
      <c r="A22" t="s">
        <v>40</v>
      </c>
      <c r="B22">
        <v>2</v>
      </c>
      <c r="D22" t="s">
        <v>41</v>
      </c>
    </row>
    <row r="23" spans="1:4">
      <c r="A23" t="s">
        <v>42</v>
      </c>
      <c r="B23">
        <v>4</v>
      </c>
      <c r="D23" t="s">
        <v>43</v>
      </c>
    </row>
    <row r="24" spans="1:4">
      <c r="A24" t="s">
        <v>44</v>
      </c>
      <c r="B24">
        <v>1</v>
      </c>
      <c r="D24" t="s">
        <v>45</v>
      </c>
    </row>
    <row r="25" spans="1:4">
      <c r="A25" t="s">
        <v>46</v>
      </c>
      <c r="B25">
        <v>3</v>
      </c>
      <c r="D25" t="s">
        <v>47</v>
      </c>
    </row>
    <row r="26" spans="1:4">
      <c r="A26" t="s">
        <v>48</v>
      </c>
      <c r="B26">
        <v>1</v>
      </c>
      <c r="D26" t="s">
        <v>49</v>
      </c>
    </row>
    <row r="27" spans="1:4">
      <c r="A27" t="s">
        <v>50</v>
      </c>
      <c r="B27">
        <v>1</v>
      </c>
      <c r="D27" t="s">
        <v>51</v>
      </c>
    </row>
    <row r="28" spans="1:4">
      <c r="A28" t="s">
        <v>52</v>
      </c>
      <c r="B28">
        <v>1</v>
      </c>
      <c r="C28" t="s">
        <v>6</v>
      </c>
    </row>
    <row r="29" spans="1:4">
      <c r="A29" t="s">
        <v>53</v>
      </c>
      <c r="B29">
        <v>4</v>
      </c>
      <c r="D29" t="s">
        <v>54</v>
      </c>
    </row>
    <row r="30" spans="1:4">
      <c r="A30" t="s">
        <v>40</v>
      </c>
      <c r="B30">
        <v>2</v>
      </c>
      <c r="D30" t="s">
        <v>41</v>
      </c>
    </row>
    <row r="31" spans="1:4">
      <c r="A31" t="s">
        <v>55</v>
      </c>
      <c r="B31">
        <v>2</v>
      </c>
      <c r="D31" t="s">
        <v>43</v>
      </c>
    </row>
    <row r="32" spans="1:4">
      <c r="A32" t="s">
        <v>56</v>
      </c>
      <c r="B32">
        <v>2</v>
      </c>
      <c r="D32" t="s">
        <v>57</v>
      </c>
    </row>
    <row r="33" spans="1:12">
      <c r="A33" t="s">
        <v>58</v>
      </c>
      <c r="B33">
        <v>1</v>
      </c>
      <c r="D33" t="s">
        <v>59</v>
      </c>
    </row>
    <row r="34" spans="1:12">
      <c r="A34" t="s">
        <v>60</v>
      </c>
      <c r="B34">
        <v>1</v>
      </c>
      <c r="D34" t="s">
        <v>61</v>
      </c>
    </row>
    <row r="35" spans="1:12">
      <c r="A35" t="s">
        <v>53</v>
      </c>
      <c r="B35">
        <v>4</v>
      </c>
      <c r="D35" t="s">
        <v>54</v>
      </c>
    </row>
    <row r="36" spans="1:12">
      <c r="A36" t="s">
        <v>62</v>
      </c>
      <c r="B36">
        <v>1</v>
      </c>
      <c r="D36" t="s">
        <v>63</v>
      </c>
    </row>
    <row r="37" spans="1:12">
      <c r="A37" t="s">
        <v>64</v>
      </c>
      <c r="B37">
        <v>2</v>
      </c>
      <c r="D37" t="s">
        <v>65</v>
      </c>
    </row>
    <row r="38" spans="1:12">
      <c r="A38" t="s">
        <v>66</v>
      </c>
      <c r="B38">
        <v>1</v>
      </c>
      <c r="D38" t="s">
        <v>67</v>
      </c>
    </row>
    <row r="39" spans="1:12">
      <c r="A39" t="s">
        <v>32</v>
      </c>
      <c r="B39">
        <v>2</v>
      </c>
      <c r="D39" t="s">
        <v>33</v>
      </c>
    </row>
    <row r="40" spans="1:12">
      <c r="A40" t="s">
        <v>28</v>
      </c>
      <c r="B40">
        <v>6</v>
      </c>
      <c r="D40" t="s">
        <v>29</v>
      </c>
    </row>
    <row r="41" spans="1:12">
      <c r="A41" t="s">
        <v>68</v>
      </c>
      <c r="B41">
        <v>1</v>
      </c>
    </row>
    <row r="42" spans="1:12">
      <c r="A42" t="s">
        <v>69</v>
      </c>
      <c r="B42">
        <v>1</v>
      </c>
    </row>
    <row r="43" spans="1:12">
      <c r="A43" t="s">
        <v>70</v>
      </c>
      <c r="B43">
        <v>1</v>
      </c>
      <c r="D43" t="s">
        <v>71</v>
      </c>
    </row>
    <row r="44" spans="1:12">
      <c r="A44" t="s">
        <v>72</v>
      </c>
      <c r="B44">
        <v>1</v>
      </c>
    </row>
    <row r="46" spans="1:12">
      <c r="A46" s="3" t="s">
        <v>73</v>
      </c>
    </row>
    <row r="47" spans="1:12">
      <c r="K47" s="4"/>
      <c r="L47" s="4"/>
    </row>
    <row r="48" spans="1:12" ht="15.75">
      <c r="A48" s="2" t="s">
        <v>74</v>
      </c>
      <c r="K48" s="4"/>
      <c r="L48" s="4"/>
    </row>
    <row r="49" spans="1:17" s="7" customFormat="1">
      <c r="A49" s="5" t="s">
        <v>75</v>
      </c>
      <c r="B49" s="5">
        <v>1000</v>
      </c>
      <c r="C49" t="s">
        <v>76</v>
      </c>
      <c r="D49" s="6" t="s">
        <v>77</v>
      </c>
      <c r="E49"/>
      <c r="F49"/>
      <c r="G49" s="5" t="s">
        <v>78</v>
      </c>
      <c r="H49" s="5" t="s">
        <v>79</v>
      </c>
      <c r="K49" s="8"/>
      <c r="L49" s="6"/>
      <c r="M49" s="9"/>
      <c r="N49"/>
      <c r="O49"/>
      <c r="P49"/>
      <c r="Q49"/>
    </row>
    <row r="50" spans="1:17" s="7" customFormat="1">
      <c r="A50" s="10" t="s">
        <v>80</v>
      </c>
      <c r="B50" s="11">
        <v>1000</v>
      </c>
      <c r="C50" t="s">
        <v>76</v>
      </c>
      <c r="D50" s="11" t="s">
        <v>81</v>
      </c>
      <c r="E50"/>
      <c r="F50"/>
      <c r="G50" s="11" t="s">
        <v>78</v>
      </c>
      <c r="H50" s="10" t="s">
        <v>82</v>
      </c>
      <c r="K50" s="8"/>
      <c r="L50" s="6"/>
      <c r="M50" s="9"/>
      <c r="N50"/>
      <c r="O50"/>
      <c r="P50"/>
      <c r="Q50"/>
    </row>
    <row r="51" spans="1:17" s="7" customFormat="1">
      <c r="A51" s="12" t="s">
        <v>83</v>
      </c>
      <c r="B51" s="11">
        <v>1</v>
      </c>
      <c r="C51"/>
      <c r="D51" s="11" t="s">
        <v>84</v>
      </c>
      <c r="E51"/>
      <c r="F51"/>
      <c r="G51" s="11" t="s">
        <v>78</v>
      </c>
      <c r="H51" s="10" t="s">
        <v>85</v>
      </c>
      <c r="K51" s="8"/>
      <c r="L51" s="6"/>
      <c r="M51" s="9"/>
      <c r="N51"/>
      <c r="O51"/>
      <c r="P51"/>
      <c r="Q51"/>
    </row>
    <row r="52" spans="1:17" s="7" customFormat="1">
      <c r="A52" s="12" t="s">
        <v>86</v>
      </c>
      <c r="B52" s="11">
        <v>2</v>
      </c>
      <c r="C52"/>
      <c r="D52" s="11" t="s">
        <v>87</v>
      </c>
      <c r="E52"/>
      <c r="F52"/>
      <c r="G52" s="11" t="s">
        <v>78</v>
      </c>
      <c r="H52" s="13" t="s">
        <v>88</v>
      </c>
      <c r="K52" s="8"/>
      <c r="L52" s="6"/>
      <c r="M52" s="9"/>
      <c r="N52"/>
      <c r="O52"/>
      <c r="P52"/>
      <c r="Q52"/>
    </row>
    <row r="53" spans="1:17" s="7" customFormat="1">
      <c r="A53" s="12" t="s">
        <v>89</v>
      </c>
      <c r="B53" s="11">
        <v>1</v>
      </c>
      <c r="C53"/>
      <c r="D53" s="11" t="s">
        <v>90</v>
      </c>
      <c r="E53"/>
      <c r="F53"/>
      <c r="G53" s="11" t="s">
        <v>78</v>
      </c>
      <c r="H53" s="10" t="s">
        <v>91</v>
      </c>
      <c r="K53" s="8"/>
      <c r="L53" s="6"/>
      <c r="M53" s="9"/>
      <c r="N53"/>
      <c r="O53"/>
      <c r="P53"/>
      <c r="Q53"/>
    </row>
    <row r="54" spans="1:17" s="7" customFormat="1">
      <c r="A54" s="5" t="s">
        <v>92</v>
      </c>
      <c r="B54" s="11">
        <v>2</v>
      </c>
      <c r="C54"/>
      <c r="D54" s="11" t="s">
        <v>93</v>
      </c>
      <c r="E54"/>
      <c r="F54"/>
      <c r="G54" s="5" t="s">
        <v>78</v>
      </c>
      <c r="H54" s="5" t="s">
        <v>94</v>
      </c>
      <c r="I54" s="5" t="s">
        <v>95</v>
      </c>
      <c r="J54" s="5" t="s">
        <v>96</v>
      </c>
      <c r="K54" s="8"/>
      <c r="L54" s="6"/>
      <c r="M54" s="15"/>
      <c r="N54"/>
      <c r="O54"/>
      <c r="P54"/>
      <c r="Q54"/>
    </row>
    <row r="55" spans="1:17" s="7" customFormat="1">
      <c r="A55" s="5" t="s">
        <v>97</v>
      </c>
      <c r="B55" s="11">
        <v>1</v>
      </c>
      <c r="C55"/>
      <c r="D55" s="11" t="s">
        <v>98</v>
      </c>
      <c r="E55"/>
      <c r="F55"/>
      <c r="G55" s="5" t="s">
        <v>78</v>
      </c>
      <c r="H55" s="5" t="s">
        <v>99</v>
      </c>
      <c r="I55" s="5"/>
      <c r="J55" s="5"/>
      <c r="K55" s="8"/>
      <c r="L55" s="6"/>
      <c r="M55" s="9"/>
      <c r="N55"/>
      <c r="O55"/>
      <c r="P55"/>
      <c r="Q55"/>
    </row>
    <row r="56" spans="1:17" s="7" customFormat="1">
      <c r="A56" s="5" t="s">
        <v>100</v>
      </c>
      <c r="B56" s="5">
        <v>960</v>
      </c>
      <c r="C56" t="s">
        <v>101</v>
      </c>
      <c r="D56" s="5" t="s">
        <v>102</v>
      </c>
      <c r="E56"/>
      <c r="F56"/>
      <c r="G56" s="5" t="s">
        <v>103</v>
      </c>
      <c r="H56" s="5" t="s">
        <v>104</v>
      </c>
      <c r="I56" s="5" t="s">
        <v>105</v>
      </c>
      <c r="J56" s="5" t="s">
        <v>106</v>
      </c>
      <c r="K56" s="8"/>
      <c r="L56" s="6"/>
      <c r="M56" s="9"/>
      <c r="N56"/>
      <c r="O56"/>
      <c r="P56"/>
      <c r="Q56"/>
    </row>
  </sheetData>
  <pageMargins left="0.1" right="0.1" top="0.49370000000000008" bottom="0.49370000000000008" header="0.1" footer="0.1"/>
  <pageSetup paperSize="0" fitToWidth="0" fitToHeight="0" pageOrder="overThenDown" orientation="landscape" useFirstPageNumber="1" horizontalDpi="0" verticalDpi="0" copies="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92"/>
  <sheetViews>
    <sheetView workbookViewId="0"/>
  </sheetViews>
  <sheetFormatPr defaultRowHeight="12.75"/>
  <cols>
    <col min="1" max="2" width="10.625" customWidth="1"/>
    <col min="3" max="3" width="37" style="118" customWidth="1"/>
    <col min="4" max="4" width="12.25" customWidth="1"/>
    <col min="5" max="5" width="15" style="119" customWidth="1"/>
    <col min="6" max="6" width="20.875" style="118" customWidth="1"/>
    <col min="7" max="7" width="17.625" style="119" customWidth="1"/>
    <col min="8" max="8" width="7.5" style="120" customWidth="1"/>
    <col min="9" max="9" width="5.5" customWidth="1"/>
    <col min="10" max="10" width="12.375" customWidth="1"/>
    <col min="11" max="11" width="10.125" customWidth="1"/>
    <col min="12" max="12" width="10.625" customWidth="1"/>
    <col min="13" max="14" width="10.625" style="120" customWidth="1"/>
    <col min="15" max="15" width="13.125" style="120" customWidth="1"/>
    <col min="16" max="16" width="52.75" style="119" customWidth="1"/>
    <col min="17" max="1023" width="10.625" customWidth="1"/>
  </cols>
  <sheetData>
    <row r="1" spans="1:18" ht="14.25">
      <c r="A1" s="16" t="s">
        <v>107</v>
      </c>
      <c r="B1" s="16" t="s">
        <v>108</v>
      </c>
      <c r="C1" s="17" t="s">
        <v>109</v>
      </c>
      <c r="D1" s="16" t="s">
        <v>110</v>
      </c>
      <c r="E1" s="18" t="s">
        <v>111</v>
      </c>
      <c r="F1" s="17" t="s">
        <v>112</v>
      </c>
      <c r="G1" s="16" t="s">
        <v>113</v>
      </c>
      <c r="H1" s="16" t="s">
        <v>114</v>
      </c>
      <c r="I1" s="16" t="s">
        <v>115</v>
      </c>
      <c r="J1" s="16" t="s">
        <v>116</v>
      </c>
      <c r="K1" s="16" t="s">
        <v>117</v>
      </c>
      <c r="L1" s="16" t="s">
        <v>118</v>
      </c>
      <c r="M1" s="16" t="s">
        <v>119</v>
      </c>
      <c r="N1" s="19" t="s">
        <v>120</v>
      </c>
      <c r="O1" s="19" t="s">
        <v>121</v>
      </c>
      <c r="P1" s="16" t="s">
        <v>3</v>
      </c>
      <c r="Q1" t="s">
        <v>122</v>
      </c>
    </row>
    <row r="2" spans="1:18" ht="14.25">
      <c r="A2" s="16"/>
      <c r="B2" s="16"/>
      <c r="C2" s="17"/>
      <c r="D2" s="16"/>
      <c r="E2" s="18"/>
      <c r="F2" s="17"/>
      <c r="G2" s="16"/>
      <c r="H2" s="16"/>
      <c r="I2" s="16"/>
      <c r="J2" s="16"/>
      <c r="K2" s="16"/>
      <c r="L2" s="16">
        <v>500</v>
      </c>
      <c r="M2" s="16"/>
      <c r="N2" s="19"/>
      <c r="O2" s="19"/>
      <c r="P2" s="18"/>
    </row>
    <row r="3" spans="1:18" ht="14.25">
      <c r="A3" s="20" t="s">
        <v>123</v>
      </c>
      <c r="B3" s="21" t="s">
        <v>124</v>
      </c>
      <c r="C3" s="22" t="s">
        <v>125</v>
      </c>
      <c r="D3" s="20"/>
      <c r="E3" s="23"/>
      <c r="F3" s="24" t="s">
        <v>126</v>
      </c>
      <c r="G3" s="23"/>
      <c r="H3" s="25">
        <v>1</v>
      </c>
      <c r="I3" s="20" t="s">
        <v>127</v>
      </c>
      <c r="J3" s="26">
        <v>4.01</v>
      </c>
      <c r="K3" s="27">
        <f t="shared" ref="K3:K10" si="0">SUM(J3*H3)</f>
        <v>4.01</v>
      </c>
      <c r="L3" s="28">
        <f t="shared" ref="L3:L10" si="1">($L$2*H3)</f>
        <v>500</v>
      </c>
      <c r="M3" s="29"/>
      <c r="N3" s="30"/>
      <c r="O3" s="31"/>
      <c r="P3" s="32"/>
    </row>
    <row r="4" spans="1:18" ht="14.25">
      <c r="A4" s="20" t="s">
        <v>123</v>
      </c>
      <c r="B4" s="21" t="s">
        <v>128</v>
      </c>
      <c r="C4" s="24" t="s">
        <v>129</v>
      </c>
      <c r="D4" s="33"/>
      <c r="E4" s="34"/>
      <c r="F4" s="24" t="s">
        <v>126</v>
      </c>
      <c r="G4" s="34"/>
      <c r="H4" s="35">
        <v>1</v>
      </c>
      <c r="I4" s="20" t="s">
        <v>127</v>
      </c>
      <c r="J4" s="26">
        <v>0.34</v>
      </c>
      <c r="K4" s="27">
        <f t="shared" si="0"/>
        <v>0.34</v>
      </c>
      <c r="L4" s="28">
        <f t="shared" si="1"/>
        <v>500</v>
      </c>
      <c r="M4" s="36"/>
      <c r="N4" s="36"/>
      <c r="O4" s="36"/>
      <c r="P4" s="32"/>
    </row>
    <row r="5" spans="1:18" ht="14.25">
      <c r="A5" s="20" t="s">
        <v>123</v>
      </c>
      <c r="B5" s="21" t="s">
        <v>130</v>
      </c>
      <c r="C5" s="24" t="s">
        <v>131</v>
      </c>
      <c r="D5" s="33"/>
      <c r="E5" s="34"/>
      <c r="F5" s="24" t="s">
        <v>126</v>
      </c>
      <c r="G5" s="34"/>
      <c r="H5" s="35">
        <v>1</v>
      </c>
      <c r="I5" s="20" t="s">
        <v>127</v>
      </c>
      <c r="J5" s="26">
        <v>2.34</v>
      </c>
      <c r="K5" s="27">
        <f t="shared" si="0"/>
        <v>2.34</v>
      </c>
      <c r="L5" s="28">
        <f t="shared" si="1"/>
        <v>500</v>
      </c>
      <c r="M5" s="36"/>
      <c r="N5" s="36"/>
      <c r="O5" s="36"/>
      <c r="P5" s="32"/>
    </row>
    <row r="6" spans="1:18" ht="14.25">
      <c r="A6" s="20" t="s">
        <v>123</v>
      </c>
      <c r="B6" s="21" t="s">
        <v>11</v>
      </c>
      <c r="C6" s="24" t="s">
        <v>132</v>
      </c>
      <c r="D6" s="33"/>
      <c r="E6" s="34"/>
      <c r="F6" s="24" t="s">
        <v>126</v>
      </c>
      <c r="G6" s="34"/>
      <c r="H6" s="35">
        <v>1</v>
      </c>
      <c r="I6" s="20" t="s">
        <v>127</v>
      </c>
      <c r="J6" s="26">
        <v>0.02</v>
      </c>
      <c r="K6" s="27">
        <f t="shared" si="0"/>
        <v>0.02</v>
      </c>
      <c r="L6" s="28">
        <f t="shared" si="1"/>
        <v>500</v>
      </c>
      <c r="M6" s="36"/>
      <c r="N6" s="36"/>
      <c r="O6" s="36"/>
      <c r="P6" s="32"/>
    </row>
    <row r="7" spans="1:18" ht="14.25">
      <c r="A7" s="20" t="s">
        <v>123</v>
      </c>
      <c r="B7" s="21" t="s">
        <v>133</v>
      </c>
      <c r="C7" s="24" t="s">
        <v>134</v>
      </c>
      <c r="D7" s="33"/>
      <c r="E7" s="34"/>
      <c r="F7" s="24" t="s">
        <v>126</v>
      </c>
      <c r="G7" s="34"/>
      <c r="H7" s="35">
        <v>1</v>
      </c>
      <c r="I7" s="20" t="s">
        <v>127</v>
      </c>
      <c r="J7" s="26">
        <v>0.26</v>
      </c>
      <c r="K7" s="27">
        <f t="shared" si="0"/>
        <v>0.26</v>
      </c>
      <c r="L7" s="28">
        <f t="shared" si="1"/>
        <v>500</v>
      </c>
      <c r="M7" s="36"/>
      <c r="N7" s="36"/>
      <c r="O7" s="36"/>
      <c r="P7" s="32"/>
    </row>
    <row r="8" spans="1:18" ht="14.25">
      <c r="A8" s="20" t="s">
        <v>123</v>
      </c>
      <c r="B8" s="21" t="s">
        <v>16</v>
      </c>
      <c r="C8" s="24" t="s">
        <v>135</v>
      </c>
      <c r="D8" s="33"/>
      <c r="E8" s="34"/>
      <c r="F8" s="24" t="s">
        <v>126</v>
      </c>
      <c r="G8" s="34"/>
      <c r="H8" s="35">
        <v>1</v>
      </c>
      <c r="I8" s="20" t="s">
        <v>127</v>
      </c>
      <c r="J8" s="26">
        <v>0.9</v>
      </c>
      <c r="K8" s="27">
        <f t="shared" si="0"/>
        <v>0.9</v>
      </c>
      <c r="L8" s="28">
        <f t="shared" si="1"/>
        <v>500</v>
      </c>
      <c r="M8" s="36"/>
      <c r="N8" s="36"/>
      <c r="O8" s="36"/>
      <c r="P8" s="32"/>
    </row>
    <row r="9" spans="1:18" ht="14.25">
      <c r="A9" s="20" t="s">
        <v>123</v>
      </c>
      <c r="B9" s="21" t="s">
        <v>136</v>
      </c>
      <c r="C9" s="24" t="s">
        <v>137</v>
      </c>
      <c r="D9" s="33"/>
      <c r="E9" s="34"/>
      <c r="F9" s="24" t="s">
        <v>126</v>
      </c>
      <c r="G9" s="34"/>
      <c r="H9" s="35">
        <v>1</v>
      </c>
      <c r="I9" s="20" t="s">
        <v>127</v>
      </c>
      <c r="J9" s="26">
        <v>6.5</v>
      </c>
      <c r="K9" s="27">
        <f t="shared" si="0"/>
        <v>6.5</v>
      </c>
      <c r="L9" s="28">
        <f t="shared" si="1"/>
        <v>500</v>
      </c>
      <c r="M9" s="36"/>
      <c r="N9" s="36"/>
      <c r="O9" s="36"/>
      <c r="P9" s="32"/>
    </row>
    <row r="10" spans="1:18" ht="14.25">
      <c r="A10" s="20" t="s">
        <v>123</v>
      </c>
      <c r="B10" s="37" t="s">
        <v>61</v>
      </c>
      <c r="C10" s="38" t="s">
        <v>60</v>
      </c>
      <c r="D10" s="33"/>
      <c r="E10" s="34"/>
      <c r="F10" s="24" t="s">
        <v>126</v>
      </c>
      <c r="G10" s="34"/>
      <c r="H10" s="35">
        <v>1</v>
      </c>
      <c r="I10" s="20" t="s">
        <v>127</v>
      </c>
      <c r="J10" s="26">
        <v>1.1200000000000001</v>
      </c>
      <c r="K10" s="27">
        <f t="shared" si="0"/>
        <v>1.1200000000000001</v>
      </c>
      <c r="L10" s="28">
        <f t="shared" si="1"/>
        <v>500</v>
      </c>
      <c r="M10" s="36"/>
      <c r="N10" s="36"/>
      <c r="O10" s="36"/>
      <c r="P10" s="32"/>
    </row>
    <row r="11" spans="1:18" ht="14.25">
      <c r="A11" s="20"/>
      <c r="B11" s="39"/>
      <c r="C11" s="38"/>
      <c r="D11" s="33"/>
      <c r="E11" s="34"/>
      <c r="F11" s="24"/>
      <c r="G11" s="34"/>
      <c r="H11" s="36"/>
      <c r="I11" s="20"/>
      <c r="J11" s="26"/>
      <c r="K11" s="27"/>
      <c r="L11" s="28"/>
      <c r="M11" s="36"/>
      <c r="N11" s="36"/>
      <c r="O11" s="36"/>
      <c r="P11" s="32"/>
    </row>
    <row r="12" spans="1:18" ht="25.5">
      <c r="A12" s="40" t="s">
        <v>138</v>
      </c>
      <c r="B12" s="21" t="s">
        <v>25</v>
      </c>
      <c r="C12" s="24" t="s">
        <v>139</v>
      </c>
      <c r="D12" s="20"/>
      <c r="E12" s="23"/>
      <c r="F12" s="24" t="s">
        <v>140</v>
      </c>
      <c r="G12" s="23" t="s">
        <v>141</v>
      </c>
      <c r="H12" s="25">
        <v>2</v>
      </c>
      <c r="I12" s="20" t="s">
        <v>127</v>
      </c>
      <c r="J12" s="27">
        <v>0.223</v>
      </c>
      <c r="K12" s="27">
        <f>SUM(J12*H12)</f>
        <v>0.44600000000000001</v>
      </c>
      <c r="L12" s="28">
        <f>($L$2*H12)</f>
        <v>1000</v>
      </c>
      <c r="M12" s="36"/>
      <c r="N12" s="41"/>
      <c r="O12" s="41"/>
      <c r="P12" s="34" t="s">
        <v>142</v>
      </c>
    </row>
    <row r="13" spans="1:18" ht="14.25">
      <c r="A13" s="40"/>
      <c r="B13" s="20"/>
      <c r="C13" s="24"/>
      <c r="D13" s="20"/>
      <c r="E13" s="23"/>
      <c r="F13" s="24"/>
      <c r="G13" s="23"/>
      <c r="H13" s="42"/>
      <c r="I13" s="20"/>
      <c r="J13" s="27"/>
      <c r="K13" s="27"/>
      <c r="L13" s="28"/>
      <c r="M13" s="36"/>
      <c r="N13" s="36"/>
      <c r="O13" s="36"/>
      <c r="P13" s="34"/>
    </row>
    <row r="14" spans="1:18" ht="14.25">
      <c r="A14" s="20" t="s">
        <v>143</v>
      </c>
      <c r="B14" s="43" t="s">
        <v>87</v>
      </c>
      <c r="C14" s="44" t="s">
        <v>86</v>
      </c>
      <c r="D14" s="45"/>
      <c r="E14" s="46" t="s">
        <v>144</v>
      </c>
      <c r="F14" t="s">
        <v>145</v>
      </c>
      <c r="G14" t="s">
        <v>146</v>
      </c>
      <c r="H14" s="47">
        <v>2</v>
      </c>
      <c r="I14" s="45" t="s">
        <v>127</v>
      </c>
      <c r="J14" s="48">
        <f>800/4000</f>
        <v>0.2</v>
      </c>
      <c r="K14" s="49">
        <f>H14*J14</f>
        <v>0.4</v>
      </c>
      <c r="L14" s="28">
        <f t="shared" ref="L14:L23" si="2">($L$2*H14)</f>
        <v>1000</v>
      </c>
      <c r="M14" s="36"/>
      <c r="N14" s="36"/>
      <c r="O14" s="36"/>
      <c r="P14" s="34"/>
      <c r="Q14" s="50" t="s">
        <v>78</v>
      </c>
      <c r="R14" s="51" t="s">
        <v>88</v>
      </c>
    </row>
    <row r="15" spans="1:18" ht="14.25">
      <c r="A15" s="52" t="s">
        <v>143</v>
      </c>
      <c r="B15" s="53" t="s">
        <v>147</v>
      </c>
      <c r="C15" s="54" t="s">
        <v>148</v>
      </c>
      <c r="D15" s="52" t="s">
        <v>149</v>
      </c>
      <c r="E15" s="55" t="s">
        <v>150</v>
      </c>
      <c r="F15" s="56" t="s">
        <v>151</v>
      </c>
      <c r="G15" s="57" t="s">
        <v>152</v>
      </c>
      <c r="H15" s="58">
        <v>2</v>
      </c>
      <c r="I15" s="52" t="s">
        <v>127</v>
      </c>
      <c r="J15" s="59">
        <v>0.23</v>
      </c>
      <c r="K15" s="49">
        <f>H15*J15</f>
        <v>0.46</v>
      </c>
      <c r="L15" s="28">
        <f t="shared" si="2"/>
        <v>1000</v>
      </c>
      <c r="M15" s="36"/>
      <c r="N15" s="36"/>
      <c r="O15" s="36"/>
      <c r="P15" s="34"/>
    </row>
    <row r="16" spans="1:18" ht="14.25">
      <c r="A16" s="20" t="s">
        <v>143</v>
      </c>
      <c r="B16" s="43" t="s">
        <v>81</v>
      </c>
      <c r="C16" s="44" t="s">
        <v>80</v>
      </c>
      <c r="D16" s="45"/>
      <c r="E16" s="46" t="s">
        <v>153</v>
      </c>
      <c r="F16" s="50" t="s">
        <v>154</v>
      </c>
      <c r="G16" s="60" t="s">
        <v>82</v>
      </c>
      <c r="H16" s="47">
        <v>4070</v>
      </c>
      <c r="I16" s="45" t="s">
        <v>76</v>
      </c>
      <c r="J16" s="49">
        <f>23/304800</f>
        <v>7.5459317585301831E-5</v>
      </c>
      <c r="K16" s="49">
        <f>H16*J16</f>
        <v>0.30711942257217845</v>
      </c>
      <c r="L16" s="28">
        <f t="shared" si="2"/>
        <v>2035000</v>
      </c>
      <c r="M16" s="36"/>
      <c r="N16" s="41"/>
      <c r="O16" s="41"/>
      <c r="P16" s="34"/>
    </row>
    <row r="17" spans="1:1023" ht="14.25">
      <c r="A17" s="20" t="s">
        <v>143</v>
      </c>
      <c r="B17" s="53" t="s">
        <v>77</v>
      </c>
      <c r="C17" s="24" t="s">
        <v>75</v>
      </c>
      <c r="D17" s="20"/>
      <c r="E17" s="23" t="s">
        <v>155</v>
      </c>
      <c r="F17" s="24" t="s">
        <v>154</v>
      </c>
      <c r="G17" s="23" t="s">
        <v>79</v>
      </c>
      <c r="H17" s="25">
        <v>4070</v>
      </c>
      <c r="I17" s="20" t="s">
        <v>76</v>
      </c>
      <c r="J17" s="49">
        <f>23/304800</f>
        <v>7.5459317585301831E-5</v>
      </c>
      <c r="K17" s="49">
        <f>H17*J17</f>
        <v>0.30711942257217845</v>
      </c>
      <c r="L17" s="28">
        <f t="shared" si="2"/>
        <v>2035000</v>
      </c>
      <c r="M17" s="36"/>
      <c r="N17" s="41"/>
      <c r="O17" s="41"/>
      <c r="P17" s="34"/>
    </row>
    <row r="18" spans="1:1023" ht="14.25">
      <c r="A18" s="20" t="s">
        <v>143</v>
      </c>
      <c r="B18" s="21" t="s">
        <v>93</v>
      </c>
      <c r="C18" s="24" t="s">
        <v>92</v>
      </c>
      <c r="D18" s="20" t="s">
        <v>95</v>
      </c>
      <c r="E18" s="23" t="s">
        <v>96</v>
      </c>
      <c r="F18" s="24" t="s">
        <v>78</v>
      </c>
      <c r="G18" s="23" t="s">
        <v>156</v>
      </c>
      <c r="H18" s="25">
        <v>12</v>
      </c>
      <c r="I18" s="20" t="s">
        <v>127</v>
      </c>
      <c r="J18" s="27">
        <v>4.9950000000000001E-2</v>
      </c>
      <c r="K18" s="49">
        <f>H18*J18</f>
        <v>0.59940000000000004</v>
      </c>
      <c r="L18" s="28">
        <f t="shared" si="2"/>
        <v>6000</v>
      </c>
      <c r="M18" s="36"/>
      <c r="N18" s="36"/>
      <c r="O18" s="36"/>
      <c r="P18" s="34"/>
    </row>
    <row r="19" spans="1:1023" ht="14.25">
      <c r="A19" s="20" t="s">
        <v>143</v>
      </c>
      <c r="B19" s="21" t="s">
        <v>157</v>
      </c>
      <c r="C19" s="24" t="s">
        <v>158</v>
      </c>
      <c r="D19" s="20" t="s">
        <v>159</v>
      </c>
      <c r="E19" s="23"/>
      <c r="F19" s="24" t="s">
        <v>78</v>
      </c>
      <c r="G19" s="23" t="s">
        <v>160</v>
      </c>
      <c r="H19" s="25">
        <v>12</v>
      </c>
      <c r="I19" s="20" t="s">
        <v>127</v>
      </c>
      <c r="J19" s="27">
        <f>838.4/20000</f>
        <v>4.1919999999999999E-2</v>
      </c>
      <c r="K19" s="27">
        <f>SUM(J19*H19)</f>
        <v>0.50303999999999993</v>
      </c>
      <c r="L19" s="28">
        <f t="shared" si="2"/>
        <v>6000</v>
      </c>
      <c r="M19" s="61"/>
      <c r="N19" s="62"/>
      <c r="O19" s="62"/>
      <c r="P19" s="34"/>
    </row>
    <row r="20" spans="1:1023" ht="15">
      <c r="A20" s="20" t="s">
        <v>143</v>
      </c>
      <c r="B20" s="21" t="s">
        <v>161</v>
      </c>
      <c r="C20" s="24" t="s">
        <v>162</v>
      </c>
      <c r="D20" s="20" t="s">
        <v>159</v>
      </c>
      <c r="E20" s="63" t="s">
        <v>163</v>
      </c>
      <c r="F20" s="24" t="s">
        <v>145</v>
      </c>
      <c r="G20" s="23" t="s">
        <v>164</v>
      </c>
      <c r="H20" s="25">
        <v>2</v>
      </c>
      <c r="I20" s="20" t="s">
        <v>127</v>
      </c>
      <c r="J20" s="64">
        <v>8.1089999999999995E-2</v>
      </c>
      <c r="K20" s="27">
        <f>SUM(J20*H20)</f>
        <v>0.16217999999999999</v>
      </c>
      <c r="L20" s="28">
        <f t="shared" si="2"/>
        <v>1000</v>
      </c>
      <c r="M20" s="36"/>
      <c r="N20" s="36"/>
      <c r="O20" s="36"/>
      <c r="P20" s="65" t="s">
        <v>165</v>
      </c>
    </row>
    <row r="21" spans="1:1023" ht="14.25">
      <c r="A21" s="20" t="s">
        <v>143</v>
      </c>
      <c r="B21" s="21" t="s">
        <v>67</v>
      </c>
      <c r="C21" s="24" t="s">
        <v>166</v>
      </c>
      <c r="D21" s="20"/>
      <c r="E21" s="23"/>
      <c r="F21" s="24" t="s">
        <v>78</v>
      </c>
      <c r="G21" s="23" t="s">
        <v>167</v>
      </c>
      <c r="H21" s="25">
        <v>3</v>
      </c>
      <c r="I21" s="20" t="s">
        <v>127</v>
      </c>
      <c r="J21" s="27">
        <v>0.32665</v>
      </c>
      <c r="K21" s="49">
        <f>H21*J21</f>
        <v>0.97994999999999999</v>
      </c>
      <c r="L21" s="28">
        <f t="shared" si="2"/>
        <v>1500</v>
      </c>
      <c r="M21" s="36"/>
      <c r="N21" s="36"/>
      <c r="O21" s="36"/>
      <c r="P21" s="34"/>
    </row>
    <row r="22" spans="1:1023" ht="14.25">
      <c r="A22" s="45" t="s">
        <v>143</v>
      </c>
      <c r="B22" s="43" t="s">
        <v>168</v>
      </c>
      <c r="C22" s="24" t="s">
        <v>169</v>
      </c>
      <c r="D22" s="20" t="s">
        <v>159</v>
      </c>
      <c r="E22" s="23">
        <v>701070003</v>
      </c>
      <c r="F22" s="24" t="s">
        <v>170</v>
      </c>
      <c r="G22" s="23" t="s">
        <v>171</v>
      </c>
      <c r="H22" s="25">
        <v>2</v>
      </c>
      <c r="I22" s="20" t="s">
        <v>127</v>
      </c>
      <c r="J22" s="27">
        <v>0.13</v>
      </c>
      <c r="K22" s="27">
        <f>SUM(J22*H22)</f>
        <v>0.26</v>
      </c>
      <c r="L22" s="28">
        <f t="shared" si="2"/>
        <v>1000</v>
      </c>
      <c r="M22" s="36"/>
      <c r="N22" s="36"/>
      <c r="O22" s="36"/>
      <c r="P22" s="34"/>
    </row>
    <row r="23" spans="1:1023" ht="14.25">
      <c r="A23" s="20" t="s">
        <v>143</v>
      </c>
      <c r="B23" s="21" t="s">
        <v>98</v>
      </c>
      <c r="C23" s="24" t="s">
        <v>97</v>
      </c>
      <c r="D23" s="20"/>
      <c r="E23" s="23"/>
      <c r="F23" s="24" t="s">
        <v>78</v>
      </c>
      <c r="G23" s="23" t="s">
        <v>99</v>
      </c>
      <c r="H23" s="25">
        <v>3</v>
      </c>
      <c r="I23" s="20" t="s">
        <v>127</v>
      </c>
      <c r="J23" s="27">
        <v>0.12795000000000001</v>
      </c>
      <c r="K23" s="49">
        <f>H23*J23</f>
        <v>0.38385000000000002</v>
      </c>
      <c r="L23" s="28">
        <f t="shared" si="2"/>
        <v>1500</v>
      </c>
      <c r="M23" s="36"/>
      <c r="N23" s="36"/>
      <c r="O23" s="36"/>
      <c r="P23" s="34"/>
    </row>
    <row r="24" spans="1:1023" ht="14.25">
      <c r="A24" s="66" t="s">
        <v>143</v>
      </c>
      <c r="B24" s="67" t="s">
        <v>172</v>
      </c>
      <c r="C24" s="68" t="s">
        <v>173</v>
      </c>
      <c r="D24" s="66"/>
      <c r="E24" s="69" t="s">
        <v>174</v>
      </c>
      <c r="F24" s="70" t="s">
        <v>145</v>
      </c>
      <c r="G24" s="71" t="s">
        <v>175</v>
      </c>
      <c r="H24" s="72">
        <v>1</v>
      </c>
      <c r="I24" s="66" t="s">
        <v>127</v>
      </c>
      <c r="J24" s="73">
        <v>0.45600000000000002</v>
      </c>
      <c r="K24" s="74">
        <f>H24*J24</f>
        <v>0.45600000000000002</v>
      </c>
      <c r="L24" s="75">
        <v>7600</v>
      </c>
      <c r="M24" s="76"/>
      <c r="N24" s="76"/>
      <c r="O24" s="76"/>
      <c r="P24" s="77"/>
      <c r="Q24" s="78"/>
      <c r="R24" s="79"/>
      <c r="S24" s="80"/>
      <c r="T24" s="81"/>
      <c r="U24" s="7"/>
      <c r="V24" s="7"/>
      <c r="W24" s="7"/>
      <c r="X24" s="7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  <c r="IT24" s="82"/>
      <c r="IU24" s="82"/>
      <c r="IV24" s="82"/>
      <c r="IW24" s="82"/>
      <c r="IX24" s="82"/>
      <c r="IY24" s="82"/>
      <c r="IZ24" s="82"/>
      <c r="JA24" s="82"/>
      <c r="JB24" s="82"/>
      <c r="JC24" s="82"/>
      <c r="JD24" s="82"/>
      <c r="JE24" s="82"/>
      <c r="JF24" s="82"/>
      <c r="JG24" s="82"/>
      <c r="JH24" s="82"/>
      <c r="JI24" s="82"/>
      <c r="JJ24" s="82"/>
      <c r="JK24" s="82"/>
      <c r="JL24" s="82"/>
      <c r="JM24" s="82"/>
      <c r="JN24" s="82"/>
      <c r="JO24" s="82"/>
      <c r="JP24" s="82"/>
      <c r="JQ24" s="82"/>
      <c r="JR24" s="82"/>
      <c r="JS24" s="82"/>
      <c r="JT24" s="82"/>
      <c r="JU24" s="82"/>
      <c r="JV24" s="82"/>
      <c r="JW24" s="82"/>
      <c r="JX24" s="82"/>
      <c r="JY24" s="82"/>
      <c r="JZ24" s="82"/>
      <c r="KA24" s="82"/>
      <c r="KB24" s="82"/>
      <c r="KC24" s="82"/>
      <c r="KD24" s="82"/>
      <c r="KE24" s="82"/>
      <c r="KF24" s="82"/>
      <c r="KG24" s="82"/>
      <c r="KH24" s="82"/>
      <c r="KI24" s="82"/>
      <c r="KJ24" s="82"/>
      <c r="KK24" s="82"/>
      <c r="KL24" s="82"/>
      <c r="KM24" s="82"/>
      <c r="KN24" s="82"/>
      <c r="KO24" s="82"/>
      <c r="KP24" s="82"/>
      <c r="KQ24" s="82"/>
      <c r="KR24" s="82"/>
      <c r="KS24" s="82"/>
      <c r="KT24" s="82"/>
      <c r="KU24" s="82"/>
      <c r="KV24" s="82"/>
      <c r="KW24" s="82"/>
      <c r="KX24" s="82"/>
      <c r="KY24" s="82"/>
      <c r="KZ24" s="82"/>
      <c r="LA24" s="82"/>
      <c r="LB24" s="82"/>
      <c r="LC24" s="82"/>
      <c r="LD24" s="82"/>
      <c r="LE24" s="82"/>
      <c r="LF24" s="82"/>
      <c r="LG24" s="82"/>
      <c r="LH24" s="82"/>
      <c r="LI24" s="82"/>
      <c r="LJ24" s="82"/>
      <c r="LK24" s="82"/>
      <c r="LL24" s="82"/>
      <c r="LM24" s="82"/>
      <c r="LN24" s="82"/>
      <c r="LO24" s="82"/>
      <c r="LP24" s="82"/>
      <c r="LQ24" s="82"/>
      <c r="LR24" s="82"/>
      <c r="LS24" s="82"/>
      <c r="LT24" s="82"/>
      <c r="LU24" s="82"/>
      <c r="LV24" s="82"/>
      <c r="LW24" s="82"/>
      <c r="LX24" s="82"/>
      <c r="LY24" s="82"/>
      <c r="LZ24" s="82"/>
      <c r="MA24" s="82"/>
      <c r="MB24" s="82"/>
      <c r="MC24" s="82"/>
      <c r="MD24" s="82"/>
      <c r="ME24" s="82"/>
      <c r="MF24" s="82"/>
      <c r="MG24" s="82"/>
      <c r="MH24" s="82"/>
      <c r="MI24" s="82"/>
      <c r="MJ24" s="82"/>
      <c r="MK24" s="82"/>
      <c r="ML24" s="82"/>
      <c r="MM24" s="82"/>
      <c r="MN24" s="82"/>
      <c r="MO24" s="82"/>
      <c r="MP24" s="82"/>
      <c r="MQ24" s="82"/>
      <c r="MR24" s="82"/>
      <c r="MS24" s="82"/>
      <c r="MT24" s="82"/>
      <c r="MU24" s="82"/>
      <c r="MV24" s="82"/>
      <c r="MW24" s="82"/>
      <c r="MX24" s="82"/>
      <c r="MY24" s="82"/>
      <c r="MZ24" s="82"/>
      <c r="NA24" s="82"/>
      <c r="NB24" s="82"/>
      <c r="NC24" s="82"/>
      <c r="ND24" s="82"/>
      <c r="NE24" s="82"/>
      <c r="NF24" s="82"/>
      <c r="NG24" s="82"/>
      <c r="NH24" s="82"/>
      <c r="NI24" s="82"/>
      <c r="NJ24" s="82"/>
      <c r="NK24" s="82"/>
      <c r="NL24" s="82"/>
      <c r="NM24" s="82"/>
      <c r="NN24" s="82"/>
      <c r="NO24" s="82"/>
      <c r="NP24" s="82"/>
      <c r="NQ24" s="82"/>
      <c r="NR24" s="82"/>
      <c r="NS24" s="82"/>
      <c r="NT24" s="82"/>
      <c r="NU24" s="82"/>
      <c r="NV24" s="82"/>
      <c r="NW24" s="82"/>
      <c r="NX24" s="82"/>
      <c r="NY24" s="82"/>
      <c r="NZ24" s="82"/>
      <c r="OA24" s="82"/>
      <c r="OB24" s="82"/>
      <c r="OC24" s="82"/>
      <c r="OD24" s="82"/>
      <c r="OE24" s="82"/>
      <c r="OF24" s="82"/>
      <c r="OG24" s="82"/>
      <c r="OH24" s="82"/>
      <c r="OI24" s="82"/>
      <c r="OJ24" s="82"/>
      <c r="OK24" s="82"/>
      <c r="OL24" s="82"/>
      <c r="OM24" s="82"/>
      <c r="ON24" s="82"/>
      <c r="OO24" s="82"/>
      <c r="OP24" s="82"/>
      <c r="OQ24" s="82"/>
      <c r="OR24" s="82"/>
      <c r="OS24" s="82"/>
      <c r="OT24" s="82"/>
      <c r="OU24" s="82"/>
      <c r="OV24" s="82"/>
      <c r="OW24" s="82"/>
      <c r="OX24" s="82"/>
      <c r="OY24" s="82"/>
      <c r="OZ24" s="82"/>
      <c r="PA24" s="82"/>
      <c r="PB24" s="82"/>
      <c r="PC24" s="82"/>
      <c r="PD24" s="82"/>
      <c r="PE24" s="82"/>
      <c r="PF24" s="82"/>
      <c r="PG24" s="82"/>
      <c r="PH24" s="82"/>
      <c r="PI24" s="82"/>
      <c r="PJ24" s="82"/>
      <c r="PK24" s="82"/>
      <c r="PL24" s="82"/>
      <c r="PM24" s="82"/>
      <c r="PN24" s="82"/>
      <c r="PO24" s="82"/>
      <c r="PP24" s="82"/>
      <c r="PQ24" s="82"/>
      <c r="PR24" s="82"/>
      <c r="PS24" s="82"/>
      <c r="PT24" s="82"/>
      <c r="PU24" s="82"/>
      <c r="PV24" s="82"/>
      <c r="PW24" s="82"/>
      <c r="PX24" s="82"/>
      <c r="PY24" s="82"/>
      <c r="PZ24" s="82"/>
      <c r="QA24" s="82"/>
      <c r="QB24" s="82"/>
      <c r="QC24" s="82"/>
      <c r="QD24" s="82"/>
      <c r="QE24" s="82"/>
      <c r="QF24" s="82"/>
      <c r="QG24" s="82"/>
      <c r="QH24" s="82"/>
      <c r="QI24" s="82"/>
      <c r="QJ24" s="82"/>
      <c r="QK24" s="82"/>
      <c r="QL24" s="82"/>
      <c r="QM24" s="82"/>
      <c r="QN24" s="82"/>
      <c r="QO24" s="82"/>
      <c r="QP24" s="82"/>
      <c r="QQ24" s="82"/>
      <c r="QR24" s="82"/>
      <c r="QS24" s="82"/>
      <c r="QT24" s="82"/>
      <c r="QU24" s="82"/>
      <c r="QV24" s="82"/>
      <c r="QW24" s="82"/>
      <c r="QX24" s="82"/>
      <c r="QY24" s="82"/>
      <c r="QZ24" s="82"/>
      <c r="RA24" s="82"/>
      <c r="RB24" s="82"/>
      <c r="RC24" s="82"/>
      <c r="RD24" s="82"/>
      <c r="RE24" s="82"/>
      <c r="RF24" s="82"/>
      <c r="RG24" s="82"/>
      <c r="RH24" s="82"/>
      <c r="RI24" s="82"/>
      <c r="RJ24" s="82"/>
      <c r="RK24" s="82"/>
      <c r="RL24" s="82"/>
      <c r="RM24" s="82"/>
      <c r="RN24" s="82"/>
      <c r="RO24" s="82"/>
      <c r="RP24" s="82"/>
      <c r="RQ24" s="82"/>
      <c r="RR24" s="82"/>
      <c r="RS24" s="82"/>
      <c r="RT24" s="82"/>
      <c r="RU24" s="82"/>
      <c r="RV24" s="82"/>
      <c r="RW24" s="82"/>
      <c r="RX24" s="82"/>
      <c r="RY24" s="82"/>
      <c r="RZ24" s="82"/>
      <c r="SA24" s="82"/>
      <c r="SB24" s="82"/>
      <c r="SC24" s="82"/>
      <c r="SD24" s="82"/>
      <c r="SE24" s="82"/>
      <c r="SF24" s="82"/>
      <c r="SG24" s="82"/>
      <c r="SH24" s="82"/>
      <c r="SI24" s="82"/>
      <c r="SJ24" s="82"/>
      <c r="SK24" s="82"/>
      <c r="SL24" s="82"/>
      <c r="SM24" s="82"/>
      <c r="SN24" s="82"/>
      <c r="SO24" s="82"/>
      <c r="SP24" s="82"/>
      <c r="SQ24" s="82"/>
      <c r="SR24" s="82"/>
      <c r="SS24" s="82"/>
      <c r="ST24" s="82"/>
      <c r="SU24" s="82"/>
      <c r="SV24" s="82"/>
      <c r="SW24" s="82"/>
      <c r="SX24" s="82"/>
      <c r="SY24" s="82"/>
      <c r="SZ24" s="82"/>
      <c r="TA24" s="82"/>
      <c r="TB24" s="82"/>
      <c r="TC24" s="82"/>
      <c r="TD24" s="82"/>
      <c r="TE24" s="82"/>
      <c r="TF24" s="82"/>
      <c r="TG24" s="82"/>
      <c r="TH24" s="82"/>
      <c r="TI24" s="82"/>
      <c r="TJ24" s="82"/>
      <c r="TK24" s="82"/>
      <c r="TL24" s="82"/>
      <c r="TM24" s="82"/>
      <c r="TN24" s="82"/>
      <c r="TO24" s="82"/>
      <c r="TP24" s="82"/>
      <c r="TQ24" s="82"/>
      <c r="TR24" s="82"/>
      <c r="TS24" s="82"/>
      <c r="TT24" s="82"/>
      <c r="TU24" s="82"/>
      <c r="TV24" s="82"/>
      <c r="TW24" s="82"/>
      <c r="TX24" s="82"/>
      <c r="TY24" s="82"/>
      <c r="TZ24" s="82"/>
      <c r="UA24" s="82"/>
      <c r="UB24" s="82"/>
      <c r="UC24" s="82"/>
      <c r="UD24" s="82"/>
      <c r="UE24" s="82"/>
      <c r="UF24" s="82"/>
      <c r="UG24" s="82"/>
      <c r="UH24" s="82"/>
      <c r="UI24" s="82"/>
      <c r="UJ24" s="82"/>
      <c r="UK24" s="82"/>
      <c r="UL24" s="82"/>
      <c r="UM24" s="82"/>
      <c r="UN24" s="82"/>
      <c r="UO24" s="82"/>
      <c r="UP24" s="82"/>
      <c r="UQ24" s="82"/>
      <c r="UR24" s="82"/>
      <c r="US24" s="82"/>
      <c r="UT24" s="82"/>
      <c r="UU24" s="82"/>
      <c r="UV24" s="82"/>
      <c r="UW24" s="82"/>
      <c r="UX24" s="82"/>
      <c r="UY24" s="82"/>
      <c r="UZ24" s="82"/>
      <c r="VA24" s="82"/>
      <c r="VB24" s="82"/>
      <c r="VC24" s="82"/>
      <c r="VD24" s="82"/>
      <c r="VE24" s="82"/>
      <c r="VF24" s="82"/>
      <c r="VG24" s="82"/>
      <c r="VH24" s="82"/>
      <c r="VI24" s="82"/>
      <c r="VJ24" s="82"/>
      <c r="VK24" s="82"/>
      <c r="VL24" s="82"/>
      <c r="VM24" s="82"/>
      <c r="VN24" s="82"/>
      <c r="VO24" s="82"/>
      <c r="VP24" s="82"/>
      <c r="VQ24" s="82"/>
      <c r="VR24" s="82"/>
      <c r="VS24" s="82"/>
      <c r="VT24" s="82"/>
      <c r="VU24" s="82"/>
      <c r="VV24" s="82"/>
      <c r="VW24" s="82"/>
      <c r="VX24" s="82"/>
      <c r="VY24" s="82"/>
      <c r="VZ24" s="82"/>
      <c r="WA24" s="82"/>
      <c r="WB24" s="82"/>
      <c r="WC24" s="82"/>
      <c r="WD24" s="82"/>
      <c r="WE24" s="82"/>
      <c r="WF24" s="82"/>
      <c r="WG24" s="82"/>
      <c r="WH24" s="82"/>
      <c r="WI24" s="82"/>
      <c r="WJ24" s="82"/>
      <c r="WK24" s="82"/>
      <c r="WL24" s="82"/>
      <c r="WM24" s="82"/>
      <c r="WN24" s="82"/>
      <c r="WO24" s="82"/>
      <c r="WP24" s="82"/>
      <c r="WQ24" s="82"/>
      <c r="WR24" s="82"/>
      <c r="WS24" s="82"/>
      <c r="WT24" s="82"/>
      <c r="WU24" s="82"/>
      <c r="WV24" s="82"/>
      <c r="WW24" s="82"/>
      <c r="WX24" s="82"/>
      <c r="WY24" s="82"/>
      <c r="WZ24" s="82"/>
      <c r="XA24" s="82"/>
      <c r="XB24" s="82"/>
      <c r="XC24" s="82"/>
      <c r="XD24" s="82"/>
      <c r="XE24" s="82"/>
      <c r="XF24" s="82"/>
      <c r="XG24" s="82"/>
      <c r="XH24" s="82"/>
      <c r="XI24" s="82"/>
      <c r="XJ24" s="82"/>
      <c r="XK24" s="82"/>
      <c r="XL24" s="82"/>
      <c r="XM24" s="82"/>
      <c r="XN24" s="82"/>
      <c r="XO24" s="82"/>
      <c r="XP24" s="82"/>
      <c r="XQ24" s="82"/>
      <c r="XR24" s="82"/>
      <c r="XS24" s="82"/>
      <c r="XT24" s="82"/>
      <c r="XU24" s="82"/>
      <c r="XV24" s="82"/>
      <c r="XW24" s="82"/>
      <c r="XX24" s="82"/>
      <c r="XY24" s="82"/>
      <c r="XZ24" s="82"/>
      <c r="YA24" s="82"/>
      <c r="YB24" s="82"/>
      <c r="YC24" s="82"/>
      <c r="YD24" s="82"/>
      <c r="YE24" s="82"/>
      <c r="YF24" s="82"/>
      <c r="YG24" s="82"/>
      <c r="YH24" s="82"/>
      <c r="YI24" s="82"/>
      <c r="YJ24" s="82"/>
      <c r="YK24" s="82"/>
      <c r="YL24" s="82"/>
      <c r="YM24" s="82"/>
      <c r="YN24" s="82"/>
      <c r="YO24" s="82"/>
      <c r="YP24" s="82"/>
      <c r="YQ24" s="82"/>
      <c r="YR24" s="82"/>
      <c r="YS24" s="82"/>
      <c r="YT24" s="82"/>
      <c r="YU24" s="82"/>
      <c r="YV24" s="82"/>
      <c r="YW24" s="82"/>
      <c r="YX24" s="82"/>
      <c r="YY24" s="82"/>
      <c r="YZ24" s="82"/>
      <c r="ZA24" s="82"/>
      <c r="ZB24" s="82"/>
      <c r="ZC24" s="82"/>
      <c r="ZD24" s="82"/>
      <c r="ZE24" s="82"/>
      <c r="ZF24" s="82"/>
      <c r="ZG24" s="82"/>
      <c r="ZH24" s="82"/>
      <c r="ZI24" s="82"/>
      <c r="ZJ24" s="82"/>
      <c r="ZK24" s="82"/>
      <c r="ZL24" s="82"/>
      <c r="ZM24" s="82"/>
      <c r="ZN24" s="82"/>
      <c r="ZO24" s="82"/>
      <c r="ZP24" s="82"/>
      <c r="ZQ24" s="82"/>
      <c r="ZR24" s="82"/>
      <c r="ZS24" s="82"/>
      <c r="ZT24" s="82"/>
      <c r="ZU24" s="82"/>
      <c r="ZV24" s="82"/>
      <c r="ZW24" s="82"/>
      <c r="ZX24" s="82"/>
      <c r="ZY24" s="82"/>
      <c r="ZZ24" s="82"/>
      <c r="AAA24" s="82"/>
      <c r="AAB24" s="82"/>
      <c r="AAC24" s="82"/>
      <c r="AAD24" s="82"/>
      <c r="AAE24" s="82"/>
      <c r="AAF24" s="82"/>
      <c r="AAG24" s="82"/>
      <c r="AAH24" s="82"/>
      <c r="AAI24" s="82"/>
      <c r="AAJ24" s="82"/>
      <c r="AAK24" s="82"/>
      <c r="AAL24" s="82"/>
      <c r="AAM24" s="82"/>
      <c r="AAN24" s="82"/>
      <c r="AAO24" s="82"/>
      <c r="AAP24" s="82"/>
      <c r="AAQ24" s="82"/>
      <c r="AAR24" s="82"/>
      <c r="AAS24" s="82"/>
      <c r="AAT24" s="82"/>
      <c r="AAU24" s="82"/>
      <c r="AAV24" s="82"/>
      <c r="AAW24" s="82"/>
      <c r="AAX24" s="82"/>
      <c r="AAY24" s="82"/>
      <c r="AAZ24" s="82"/>
      <c r="ABA24" s="82"/>
      <c r="ABB24" s="82"/>
      <c r="ABC24" s="82"/>
      <c r="ABD24" s="82"/>
      <c r="ABE24" s="82"/>
      <c r="ABF24" s="82"/>
      <c r="ABG24" s="82"/>
      <c r="ABH24" s="82"/>
      <c r="ABI24" s="82"/>
      <c r="ABJ24" s="82"/>
      <c r="ABK24" s="82"/>
      <c r="ABL24" s="82"/>
      <c r="ABM24" s="82"/>
      <c r="ABN24" s="82"/>
      <c r="ABO24" s="82"/>
      <c r="ABP24" s="82"/>
      <c r="ABQ24" s="82"/>
      <c r="ABR24" s="82"/>
      <c r="ABS24" s="82"/>
      <c r="ABT24" s="82"/>
      <c r="ABU24" s="82"/>
      <c r="ABV24" s="82"/>
      <c r="ABW24" s="82"/>
      <c r="ABX24" s="82"/>
      <c r="ABY24" s="82"/>
      <c r="ABZ24" s="82"/>
      <c r="ACA24" s="82"/>
      <c r="ACB24" s="82"/>
      <c r="ACC24" s="82"/>
      <c r="ACD24" s="82"/>
      <c r="ACE24" s="82"/>
      <c r="ACF24" s="82"/>
      <c r="ACG24" s="82"/>
      <c r="ACH24" s="82"/>
      <c r="ACI24" s="82"/>
      <c r="ACJ24" s="82"/>
      <c r="ACK24" s="82"/>
      <c r="ACL24" s="82"/>
      <c r="ACM24" s="82"/>
      <c r="ACN24" s="82"/>
      <c r="ACO24" s="82"/>
      <c r="ACP24" s="82"/>
      <c r="ACQ24" s="82"/>
      <c r="ACR24" s="82"/>
      <c r="ACS24" s="82"/>
      <c r="ACT24" s="82"/>
      <c r="ACU24" s="82"/>
      <c r="ACV24" s="82"/>
      <c r="ACW24" s="82"/>
      <c r="ACX24" s="82"/>
      <c r="ACY24" s="82"/>
      <c r="ACZ24" s="82"/>
      <c r="ADA24" s="82"/>
      <c r="ADB24" s="82"/>
      <c r="ADC24" s="82"/>
      <c r="ADD24" s="82"/>
      <c r="ADE24" s="82"/>
      <c r="ADF24" s="82"/>
      <c r="ADG24" s="82"/>
      <c r="ADH24" s="82"/>
      <c r="ADI24" s="82"/>
      <c r="ADJ24" s="82"/>
      <c r="ADK24" s="82"/>
      <c r="ADL24" s="82"/>
      <c r="ADM24" s="82"/>
      <c r="ADN24" s="82"/>
      <c r="ADO24" s="82"/>
      <c r="ADP24" s="82"/>
      <c r="ADQ24" s="82"/>
      <c r="ADR24" s="82"/>
      <c r="ADS24" s="82"/>
      <c r="ADT24" s="82"/>
      <c r="ADU24" s="82"/>
      <c r="ADV24" s="82"/>
      <c r="ADW24" s="82"/>
      <c r="ADX24" s="82"/>
      <c r="ADY24" s="82"/>
      <c r="ADZ24" s="82"/>
      <c r="AEA24" s="82"/>
      <c r="AEB24" s="82"/>
      <c r="AEC24" s="82"/>
      <c r="AED24" s="82"/>
      <c r="AEE24" s="82"/>
      <c r="AEF24" s="82"/>
      <c r="AEG24" s="82"/>
      <c r="AEH24" s="82"/>
      <c r="AEI24" s="82"/>
      <c r="AEJ24" s="82"/>
      <c r="AEK24" s="82"/>
      <c r="AEL24" s="82"/>
      <c r="AEM24" s="82"/>
      <c r="AEN24" s="82"/>
      <c r="AEO24" s="82"/>
      <c r="AEP24" s="82"/>
      <c r="AEQ24" s="82"/>
      <c r="AER24" s="82"/>
      <c r="AES24" s="82"/>
      <c r="AET24" s="82"/>
      <c r="AEU24" s="82"/>
      <c r="AEV24" s="82"/>
      <c r="AEW24" s="82"/>
      <c r="AEX24" s="82"/>
      <c r="AEY24" s="82"/>
      <c r="AEZ24" s="82"/>
      <c r="AFA24" s="82"/>
      <c r="AFB24" s="82"/>
      <c r="AFC24" s="82"/>
      <c r="AFD24" s="82"/>
      <c r="AFE24" s="82"/>
      <c r="AFF24" s="82"/>
      <c r="AFG24" s="82"/>
      <c r="AFH24" s="82"/>
      <c r="AFI24" s="82"/>
      <c r="AFJ24" s="82"/>
      <c r="AFK24" s="82"/>
      <c r="AFL24" s="82"/>
      <c r="AFM24" s="82"/>
      <c r="AFN24" s="82"/>
      <c r="AFO24" s="82"/>
      <c r="AFP24" s="82"/>
      <c r="AFQ24" s="82"/>
      <c r="AFR24" s="82"/>
      <c r="AFS24" s="82"/>
      <c r="AFT24" s="82"/>
      <c r="AFU24" s="82"/>
      <c r="AFV24" s="82"/>
      <c r="AFW24" s="82"/>
      <c r="AFX24" s="82"/>
      <c r="AFY24" s="82"/>
      <c r="AFZ24" s="82"/>
      <c r="AGA24" s="82"/>
      <c r="AGB24" s="82"/>
      <c r="AGC24" s="82"/>
      <c r="AGD24" s="82"/>
      <c r="AGE24" s="82"/>
      <c r="AGF24" s="82"/>
      <c r="AGG24" s="82"/>
      <c r="AGH24" s="82"/>
      <c r="AGI24" s="82"/>
      <c r="AGJ24" s="82"/>
      <c r="AGK24" s="82"/>
      <c r="AGL24" s="82"/>
      <c r="AGM24" s="82"/>
      <c r="AGN24" s="82"/>
      <c r="AGO24" s="82"/>
      <c r="AGP24" s="82"/>
      <c r="AGQ24" s="82"/>
      <c r="AGR24" s="82"/>
      <c r="AGS24" s="82"/>
      <c r="AGT24" s="82"/>
      <c r="AGU24" s="82"/>
      <c r="AGV24" s="82"/>
      <c r="AGW24" s="82"/>
      <c r="AGX24" s="82"/>
      <c r="AGY24" s="82"/>
      <c r="AGZ24" s="82"/>
      <c r="AHA24" s="82"/>
      <c r="AHB24" s="82"/>
      <c r="AHC24" s="82"/>
      <c r="AHD24" s="82"/>
      <c r="AHE24" s="82"/>
      <c r="AHF24" s="82"/>
      <c r="AHG24" s="82"/>
      <c r="AHH24" s="82"/>
      <c r="AHI24" s="82"/>
      <c r="AHJ24" s="82"/>
      <c r="AHK24" s="82"/>
      <c r="AHL24" s="82"/>
      <c r="AHM24" s="82"/>
      <c r="AHN24" s="82"/>
      <c r="AHO24" s="82"/>
      <c r="AHP24" s="82"/>
      <c r="AHQ24" s="82"/>
      <c r="AHR24" s="82"/>
      <c r="AHS24" s="82"/>
      <c r="AHT24" s="82"/>
      <c r="AHU24" s="82"/>
      <c r="AHV24" s="82"/>
      <c r="AHW24" s="82"/>
      <c r="AHX24" s="82"/>
      <c r="AHY24" s="82"/>
      <c r="AHZ24" s="82"/>
      <c r="AIA24" s="82"/>
      <c r="AIB24" s="82"/>
      <c r="AIC24" s="82"/>
      <c r="AID24" s="82"/>
      <c r="AIE24" s="82"/>
      <c r="AIF24" s="82"/>
      <c r="AIG24" s="82"/>
      <c r="AIH24" s="82"/>
      <c r="AII24" s="82"/>
      <c r="AIJ24" s="82"/>
      <c r="AIK24" s="82"/>
      <c r="AIL24" s="82"/>
      <c r="AIM24" s="82"/>
      <c r="AIN24" s="82"/>
      <c r="AIO24" s="82"/>
      <c r="AIP24" s="82"/>
      <c r="AIQ24" s="82"/>
      <c r="AIR24" s="82"/>
      <c r="AIS24" s="82"/>
      <c r="AIT24" s="82"/>
      <c r="AIU24" s="82"/>
      <c r="AIV24" s="82"/>
      <c r="AIW24" s="82"/>
      <c r="AIX24" s="82"/>
      <c r="AIY24" s="82"/>
      <c r="AIZ24" s="82"/>
      <c r="AJA24" s="82"/>
      <c r="AJB24" s="82"/>
      <c r="AJC24" s="82"/>
      <c r="AJD24" s="82"/>
      <c r="AJE24" s="82"/>
      <c r="AJF24" s="82"/>
      <c r="AJG24" s="82"/>
      <c r="AJH24" s="82"/>
      <c r="AJI24" s="82"/>
      <c r="AJJ24" s="82"/>
      <c r="AJK24" s="82"/>
      <c r="AJL24" s="82"/>
      <c r="AJM24" s="82"/>
      <c r="AJN24" s="82"/>
      <c r="AJO24" s="82"/>
      <c r="AJP24" s="82"/>
      <c r="AJQ24" s="82"/>
      <c r="AJR24" s="82"/>
      <c r="AJS24" s="82"/>
      <c r="AJT24" s="82"/>
      <c r="AJU24" s="82"/>
      <c r="AJV24" s="82"/>
      <c r="AJW24" s="82"/>
      <c r="AJX24" s="82"/>
      <c r="AJY24" s="82"/>
      <c r="AJZ24" s="82"/>
      <c r="AKA24" s="82"/>
      <c r="AKB24" s="82"/>
      <c r="AKC24" s="82"/>
      <c r="AKD24" s="82"/>
      <c r="AKE24" s="82"/>
      <c r="AKF24" s="82"/>
      <c r="AKG24" s="82"/>
      <c r="AKH24" s="82"/>
      <c r="AKI24" s="82"/>
      <c r="AKJ24" s="82"/>
      <c r="AKK24" s="82"/>
      <c r="AKL24" s="82"/>
      <c r="AKM24" s="82"/>
      <c r="AKN24" s="82"/>
      <c r="AKO24" s="82"/>
      <c r="AKP24" s="82"/>
      <c r="AKQ24" s="82"/>
      <c r="AKR24" s="82"/>
      <c r="AKS24" s="82"/>
      <c r="AKT24" s="82"/>
      <c r="AKU24" s="82"/>
      <c r="AKV24" s="82"/>
      <c r="AKW24" s="82"/>
      <c r="AKX24" s="82"/>
      <c r="AKY24" s="82"/>
      <c r="AKZ24" s="82"/>
      <c r="ALA24" s="82"/>
      <c r="ALB24" s="82"/>
      <c r="ALC24" s="82"/>
      <c r="ALD24" s="82"/>
      <c r="ALE24" s="82"/>
      <c r="ALF24" s="82"/>
      <c r="ALG24" s="82"/>
      <c r="ALH24" s="82"/>
      <c r="ALI24" s="82"/>
      <c r="ALJ24" s="82"/>
      <c r="ALK24" s="82"/>
      <c r="ALL24" s="82"/>
      <c r="ALM24" s="82"/>
      <c r="ALN24" s="82"/>
      <c r="ALO24" s="82"/>
      <c r="ALP24" s="82"/>
      <c r="ALQ24" s="82"/>
      <c r="ALR24" s="82"/>
      <c r="ALS24" s="82"/>
      <c r="ALT24" s="82"/>
      <c r="ALU24" s="82"/>
      <c r="ALV24" s="82"/>
      <c r="ALW24" s="82"/>
      <c r="ALX24" s="82"/>
      <c r="ALY24" s="82"/>
      <c r="ALZ24" s="82"/>
      <c r="AMA24" s="82"/>
      <c r="AMB24" s="82"/>
      <c r="AMC24" s="82"/>
      <c r="AMD24" s="82"/>
      <c r="AME24" s="82"/>
      <c r="AMF24" s="82"/>
      <c r="AMG24" s="82"/>
      <c r="AMH24" s="82"/>
      <c r="AMI24" s="78"/>
    </row>
    <row r="25" spans="1:1023" ht="14.25">
      <c r="A25" s="66" t="s">
        <v>143</v>
      </c>
      <c r="B25" s="67" t="s">
        <v>176</v>
      </c>
      <c r="C25" s="68" t="s">
        <v>177</v>
      </c>
      <c r="D25" s="66" t="s">
        <v>159</v>
      </c>
      <c r="E25" s="69" t="s">
        <v>178</v>
      </c>
      <c r="F25" s="70" t="s">
        <v>145</v>
      </c>
      <c r="G25" s="83"/>
      <c r="H25" s="72">
        <v>4</v>
      </c>
      <c r="I25" s="66" t="s">
        <v>127</v>
      </c>
      <c r="J25" s="73">
        <v>0.06</v>
      </c>
      <c r="K25" s="74">
        <f>H25*J25</f>
        <v>0.24</v>
      </c>
      <c r="L25" s="28">
        <f>($L$2*H25)</f>
        <v>2000</v>
      </c>
      <c r="M25" s="76"/>
      <c r="N25" s="76"/>
      <c r="O25" s="76"/>
      <c r="P25" s="77"/>
      <c r="Q25" s="78"/>
      <c r="R25" s="79"/>
      <c r="S25" s="80"/>
      <c r="T25" s="81"/>
      <c r="U25" s="7"/>
      <c r="V25" s="7"/>
      <c r="W25" s="7"/>
      <c r="X25" s="7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  <c r="IT25" s="82"/>
      <c r="IU25" s="82"/>
      <c r="IV25" s="82"/>
      <c r="IW25" s="82"/>
      <c r="IX25" s="82"/>
      <c r="IY25" s="82"/>
      <c r="IZ25" s="82"/>
      <c r="JA25" s="82"/>
      <c r="JB25" s="82"/>
      <c r="JC25" s="82"/>
      <c r="JD25" s="82"/>
      <c r="JE25" s="82"/>
      <c r="JF25" s="82"/>
      <c r="JG25" s="82"/>
      <c r="JH25" s="82"/>
      <c r="JI25" s="82"/>
      <c r="JJ25" s="82"/>
      <c r="JK25" s="82"/>
      <c r="JL25" s="82"/>
      <c r="JM25" s="82"/>
      <c r="JN25" s="82"/>
      <c r="JO25" s="82"/>
      <c r="JP25" s="82"/>
      <c r="JQ25" s="82"/>
      <c r="JR25" s="82"/>
      <c r="JS25" s="82"/>
      <c r="JT25" s="82"/>
      <c r="JU25" s="82"/>
      <c r="JV25" s="82"/>
      <c r="JW25" s="82"/>
      <c r="JX25" s="82"/>
      <c r="JY25" s="82"/>
      <c r="JZ25" s="82"/>
      <c r="KA25" s="82"/>
      <c r="KB25" s="82"/>
      <c r="KC25" s="82"/>
      <c r="KD25" s="82"/>
      <c r="KE25" s="82"/>
      <c r="KF25" s="82"/>
      <c r="KG25" s="82"/>
      <c r="KH25" s="82"/>
      <c r="KI25" s="82"/>
      <c r="KJ25" s="82"/>
      <c r="KK25" s="82"/>
      <c r="KL25" s="82"/>
      <c r="KM25" s="82"/>
      <c r="KN25" s="82"/>
      <c r="KO25" s="82"/>
      <c r="KP25" s="82"/>
      <c r="KQ25" s="82"/>
      <c r="KR25" s="82"/>
      <c r="KS25" s="82"/>
      <c r="KT25" s="82"/>
      <c r="KU25" s="82"/>
      <c r="KV25" s="82"/>
      <c r="KW25" s="82"/>
      <c r="KX25" s="82"/>
      <c r="KY25" s="82"/>
      <c r="KZ25" s="82"/>
      <c r="LA25" s="82"/>
      <c r="LB25" s="82"/>
      <c r="LC25" s="82"/>
      <c r="LD25" s="82"/>
      <c r="LE25" s="82"/>
      <c r="LF25" s="82"/>
      <c r="LG25" s="82"/>
      <c r="LH25" s="82"/>
      <c r="LI25" s="82"/>
      <c r="LJ25" s="82"/>
      <c r="LK25" s="82"/>
      <c r="LL25" s="82"/>
      <c r="LM25" s="82"/>
      <c r="LN25" s="82"/>
      <c r="LO25" s="82"/>
      <c r="LP25" s="82"/>
      <c r="LQ25" s="82"/>
      <c r="LR25" s="82"/>
      <c r="LS25" s="82"/>
      <c r="LT25" s="82"/>
      <c r="LU25" s="82"/>
      <c r="LV25" s="82"/>
      <c r="LW25" s="82"/>
      <c r="LX25" s="82"/>
      <c r="LY25" s="82"/>
      <c r="LZ25" s="82"/>
      <c r="MA25" s="82"/>
      <c r="MB25" s="82"/>
      <c r="MC25" s="82"/>
      <c r="MD25" s="82"/>
      <c r="ME25" s="82"/>
      <c r="MF25" s="82"/>
      <c r="MG25" s="82"/>
      <c r="MH25" s="82"/>
      <c r="MI25" s="82"/>
      <c r="MJ25" s="82"/>
      <c r="MK25" s="82"/>
      <c r="ML25" s="82"/>
      <c r="MM25" s="82"/>
      <c r="MN25" s="82"/>
      <c r="MO25" s="82"/>
      <c r="MP25" s="82"/>
      <c r="MQ25" s="82"/>
      <c r="MR25" s="82"/>
      <c r="MS25" s="82"/>
      <c r="MT25" s="82"/>
      <c r="MU25" s="82"/>
      <c r="MV25" s="82"/>
      <c r="MW25" s="82"/>
      <c r="MX25" s="82"/>
      <c r="MY25" s="82"/>
      <c r="MZ25" s="82"/>
      <c r="NA25" s="82"/>
      <c r="NB25" s="82"/>
      <c r="NC25" s="82"/>
      <c r="ND25" s="82"/>
      <c r="NE25" s="82"/>
      <c r="NF25" s="82"/>
      <c r="NG25" s="82"/>
      <c r="NH25" s="82"/>
      <c r="NI25" s="82"/>
      <c r="NJ25" s="82"/>
      <c r="NK25" s="82"/>
      <c r="NL25" s="82"/>
      <c r="NM25" s="82"/>
      <c r="NN25" s="82"/>
      <c r="NO25" s="82"/>
      <c r="NP25" s="82"/>
      <c r="NQ25" s="82"/>
      <c r="NR25" s="82"/>
      <c r="NS25" s="82"/>
      <c r="NT25" s="82"/>
      <c r="NU25" s="82"/>
      <c r="NV25" s="82"/>
      <c r="NW25" s="82"/>
      <c r="NX25" s="82"/>
      <c r="NY25" s="82"/>
      <c r="NZ25" s="82"/>
      <c r="OA25" s="82"/>
      <c r="OB25" s="82"/>
      <c r="OC25" s="82"/>
      <c r="OD25" s="82"/>
      <c r="OE25" s="82"/>
      <c r="OF25" s="82"/>
      <c r="OG25" s="82"/>
      <c r="OH25" s="82"/>
      <c r="OI25" s="82"/>
      <c r="OJ25" s="82"/>
      <c r="OK25" s="82"/>
      <c r="OL25" s="82"/>
      <c r="OM25" s="82"/>
      <c r="ON25" s="82"/>
      <c r="OO25" s="82"/>
      <c r="OP25" s="82"/>
      <c r="OQ25" s="82"/>
      <c r="OR25" s="82"/>
      <c r="OS25" s="82"/>
      <c r="OT25" s="82"/>
      <c r="OU25" s="82"/>
      <c r="OV25" s="82"/>
      <c r="OW25" s="82"/>
      <c r="OX25" s="82"/>
      <c r="OY25" s="82"/>
      <c r="OZ25" s="82"/>
      <c r="PA25" s="82"/>
      <c r="PB25" s="82"/>
      <c r="PC25" s="82"/>
      <c r="PD25" s="82"/>
      <c r="PE25" s="82"/>
      <c r="PF25" s="82"/>
      <c r="PG25" s="82"/>
      <c r="PH25" s="82"/>
      <c r="PI25" s="82"/>
      <c r="PJ25" s="82"/>
      <c r="PK25" s="82"/>
      <c r="PL25" s="82"/>
      <c r="PM25" s="82"/>
      <c r="PN25" s="82"/>
      <c r="PO25" s="82"/>
      <c r="PP25" s="82"/>
      <c r="PQ25" s="82"/>
      <c r="PR25" s="82"/>
      <c r="PS25" s="82"/>
      <c r="PT25" s="82"/>
      <c r="PU25" s="82"/>
      <c r="PV25" s="82"/>
      <c r="PW25" s="82"/>
      <c r="PX25" s="82"/>
      <c r="PY25" s="82"/>
      <c r="PZ25" s="82"/>
      <c r="QA25" s="82"/>
      <c r="QB25" s="82"/>
      <c r="QC25" s="82"/>
      <c r="QD25" s="82"/>
      <c r="QE25" s="82"/>
      <c r="QF25" s="82"/>
      <c r="QG25" s="82"/>
      <c r="QH25" s="82"/>
      <c r="QI25" s="82"/>
      <c r="QJ25" s="82"/>
      <c r="QK25" s="82"/>
      <c r="QL25" s="82"/>
      <c r="QM25" s="82"/>
      <c r="QN25" s="82"/>
      <c r="QO25" s="82"/>
      <c r="QP25" s="82"/>
      <c r="QQ25" s="82"/>
      <c r="QR25" s="82"/>
      <c r="QS25" s="82"/>
      <c r="QT25" s="82"/>
      <c r="QU25" s="82"/>
      <c r="QV25" s="82"/>
      <c r="QW25" s="82"/>
      <c r="QX25" s="82"/>
      <c r="QY25" s="82"/>
      <c r="QZ25" s="82"/>
      <c r="RA25" s="82"/>
      <c r="RB25" s="82"/>
      <c r="RC25" s="82"/>
      <c r="RD25" s="82"/>
      <c r="RE25" s="82"/>
      <c r="RF25" s="82"/>
      <c r="RG25" s="82"/>
      <c r="RH25" s="82"/>
      <c r="RI25" s="82"/>
      <c r="RJ25" s="82"/>
      <c r="RK25" s="82"/>
      <c r="RL25" s="82"/>
      <c r="RM25" s="82"/>
      <c r="RN25" s="82"/>
      <c r="RO25" s="82"/>
      <c r="RP25" s="82"/>
      <c r="RQ25" s="82"/>
      <c r="RR25" s="82"/>
      <c r="RS25" s="82"/>
      <c r="RT25" s="82"/>
      <c r="RU25" s="82"/>
      <c r="RV25" s="82"/>
      <c r="RW25" s="82"/>
      <c r="RX25" s="82"/>
      <c r="RY25" s="82"/>
      <c r="RZ25" s="82"/>
      <c r="SA25" s="82"/>
      <c r="SB25" s="82"/>
      <c r="SC25" s="82"/>
      <c r="SD25" s="82"/>
      <c r="SE25" s="82"/>
      <c r="SF25" s="82"/>
      <c r="SG25" s="82"/>
      <c r="SH25" s="82"/>
      <c r="SI25" s="82"/>
      <c r="SJ25" s="82"/>
      <c r="SK25" s="82"/>
      <c r="SL25" s="82"/>
      <c r="SM25" s="82"/>
      <c r="SN25" s="82"/>
      <c r="SO25" s="82"/>
      <c r="SP25" s="82"/>
      <c r="SQ25" s="82"/>
      <c r="SR25" s="82"/>
      <c r="SS25" s="82"/>
      <c r="ST25" s="82"/>
      <c r="SU25" s="82"/>
      <c r="SV25" s="82"/>
      <c r="SW25" s="82"/>
      <c r="SX25" s="82"/>
      <c r="SY25" s="82"/>
      <c r="SZ25" s="82"/>
      <c r="TA25" s="82"/>
      <c r="TB25" s="82"/>
      <c r="TC25" s="82"/>
      <c r="TD25" s="82"/>
      <c r="TE25" s="82"/>
      <c r="TF25" s="82"/>
      <c r="TG25" s="82"/>
      <c r="TH25" s="82"/>
      <c r="TI25" s="82"/>
      <c r="TJ25" s="82"/>
      <c r="TK25" s="82"/>
      <c r="TL25" s="82"/>
      <c r="TM25" s="82"/>
      <c r="TN25" s="82"/>
      <c r="TO25" s="82"/>
      <c r="TP25" s="82"/>
      <c r="TQ25" s="82"/>
      <c r="TR25" s="82"/>
      <c r="TS25" s="82"/>
      <c r="TT25" s="82"/>
      <c r="TU25" s="82"/>
      <c r="TV25" s="82"/>
      <c r="TW25" s="82"/>
      <c r="TX25" s="82"/>
      <c r="TY25" s="82"/>
      <c r="TZ25" s="82"/>
      <c r="UA25" s="82"/>
      <c r="UB25" s="82"/>
      <c r="UC25" s="82"/>
      <c r="UD25" s="82"/>
      <c r="UE25" s="82"/>
      <c r="UF25" s="82"/>
      <c r="UG25" s="82"/>
      <c r="UH25" s="82"/>
      <c r="UI25" s="82"/>
      <c r="UJ25" s="82"/>
      <c r="UK25" s="82"/>
      <c r="UL25" s="82"/>
      <c r="UM25" s="82"/>
      <c r="UN25" s="82"/>
      <c r="UO25" s="82"/>
      <c r="UP25" s="82"/>
      <c r="UQ25" s="82"/>
      <c r="UR25" s="82"/>
      <c r="US25" s="82"/>
      <c r="UT25" s="82"/>
      <c r="UU25" s="82"/>
      <c r="UV25" s="82"/>
      <c r="UW25" s="82"/>
      <c r="UX25" s="82"/>
      <c r="UY25" s="82"/>
      <c r="UZ25" s="82"/>
      <c r="VA25" s="82"/>
      <c r="VB25" s="82"/>
      <c r="VC25" s="82"/>
      <c r="VD25" s="82"/>
      <c r="VE25" s="82"/>
      <c r="VF25" s="82"/>
      <c r="VG25" s="82"/>
      <c r="VH25" s="82"/>
      <c r="VI25" s="82"/>
      <c r="VJ25" s="82"/>
      <c r="VK25" s="82"/>
      <c r="VL25" s="82"/>
      <c r="VM25" s="82"/>
      <c r="VN25" s="82"/>
      <c r="VO25" s="82"/>
      <c r="VP25" s="82"/>
      <c r="VQ25" s="82"/>
      <c r="VR25" s="82"/>
      <c r="VS25" s="82"/>
      <c r="VT25" s="82"/>
      <c r="VU25" s="82"/>
      <c r="VV25" s="82"/>
      <c r="VW25" s="82"/>
      <c r="VX25" s="82"/>
      <c r="VY25" s="82"/>
      <c r="VZ25" s="82"/>
      <c r="WA25" s="82"/>
      <c r="WB25" s="82"/>
      <c r="WC25" s="82"/>
      <c r="WD25" s="82"/>
      <c r="WE25" s="82"/>
      <c r="WF25" s="82"/>
      <c r="WG25" s="82"/>
      <c r="WH25" s="82"/>
      <c r="WI25" s="82"/>
      <c r="WJ25" s="82"/>
      <c r="WK25" s="82"/>
      <c r="WL25" s="82"/>
      <c r="WM25" s="82"/>
      <c r="WN25" s="82"/>
      <c r="WO25" s="82"/>
      <c r="WP25" s="82"/>
      <c r="WQ25" s="82"/>
      <c r="WR25" s="82"/>
      <c r="WS25" s="82"/>
      <c r="WT25" s="82"/>
      <c r="WU25" s="82"/>
      <c r="WV25" s="82"/>
      <c r="WW25" s="82"/>
      <c r="WX25" s="82"/>
      <c r="WY25" s="82"/>
      <c r="WZ25" s="82"/>
      <c r="XA25" s="82"/>
      <c r="XB25" s="82"/>
      <c r="XC25" s="82"/>
      <c r="XD25" s="82"/>
      <c r="XE25" s="82"/>
      <c r="XF25" s="82"/>
      <c r="XG25" s="82"/>
      <c r="XH25" s="82"/>
      <c r="XI25" s="82"/>
      <c r="XJ25" s="82"/>
      <c r="XK25" s="82"/>
      <c r="XL25" s="82"/>
      <c r="XM25" s="82"/>
      <c r="XN25" s="82"/>
      <c r="XO25" s="82"/>
      <c r="XP25" s="82"/>
      <c r="XQ25" s="82"/>
      <c r="XR25" s="82"/>
      <c r="XS25" s="82"/>
      <c r="XT25" s="82"/>
      <c r="XU25" s="82"/>
      <c r="XV25" s="82"/>
      <c r="XW25" s="82"/>
      <c r="XX25" s="82"/>
      <c r="XY25" s="82"/>
      <c r="XZ25" s="82"/>
      <c r="YA25" s="82"/>
      <c r="YB25" s="82"/>
      <c r="YC25" s="82"/>
      <c r="YD25" s="82"/>
      <c r="YE25" s="82"/>
      <c r="YF25" s="82"/>
      <c r="YG25" s="82"/>
      <c r="YH25" s="82"/>
      <c r="YI25" s="82"/>
      <c r="YJ25" s="82"/>
      <c r="YK25" s="82"/>
      <c r="YL25" s="82"/>
      <c r="YM25" s="82"/>
      <c r="YN25" s="82"/>
      <c r="YO25" s="82"/>
      <c r="YP25" s="82"/>
      <c r="YQ25" s="82"/>
      <c r="YR25" s="82"/>
      <c r="YS25" s="82"/>
      <c r="YT25" s="82"/>
      <c r="YU25" s="82"/>
      <c r="YV25" s="82"/>
      <c r="YW25" s="82"/>
      <c r="YX25" s="82"/>
      <c r="YY25" s="82"/>
      <c r="YZ25" s="82"/>
      <c r="ZA25" s="82"/>
      <c r="ZB25" s="82"/>
      <c r="ZC25" s="82"/>
      <c r="ZD25" s="82"/>
      <c r="ZE25" s="82"/>
      <c r="ZF25" s="82"/>
      <c r="ZG25" s="82"/>
      <c r="ZH25" s="82"/>
      <c r="ZI25" s="82"/>
      <c r="ZJ25" s="82"/>
      <c r="ZK25" s="82"/>
      <c r="ZL25" s="82"/>
      <c r="ZM25" s="82"/>
      <c r="ZN25" s="82"/>
      <c r="ZO25" s="82"/>
      <c r="ZP25" s="82"/>
      <c r="ZQ25" s="82"/>
      <c r="ZR25" s="82"/>
      <c r="ZS25" s="82"/>
      <c r="ZT25" s="82"/>
      <c r="ZU25" s="82"/>
      <c r="ZV25" s="82"/>
      <c r="ZW25" s="82"/>
      <c r="ZX25" s="82"/>
      <c r="ZY25" s="82"/>
      <c r="ZZ25" s="82"/>
      <c r="AAA25" s="82"/>
      <c r="AAB25" s="82"/>
      <c r="AAC25" s="82"/>
      <c r="AAD25" s="82"/>
      <c r="AAE25" s="82"/>
      <c r="AAF25" s="82"/>
      <c r="AAG25" s="82"/>
      <c r="AAH25" s="82"/>
      <c r="AAI25" s="82"/>
      <c r="AAJ25" s="82"/>
      <c r="AAK25" s="82"/>
      <c r="AAL25" s="82"/>
      <c r="AAM25" s="82"/>
      <c r="AAN25" s="82"/>
      <c r="AAO25" s="82"/>
      <c r="AAP25" s="82"/>
      <c r="AAQ25" s="82"/>
      <c r="AAR25" s="82"/>
      <c r="AAS25" s="82"/>
      <c r="AAT25" s="82"/>
      <c r="AAU25" s="82"/>
      <c r="AAV25" s="82"/>
      <c r="AAW25" s="82"/>
      <c r="AAX25" s="82"/>
      <c r="AAY25" s="82"/>
      <c r="AAZ25" s="82"/>
      <c r="ABA25" s="82"/>
      <c r="ABB25" s="82"/>
      <c r="ABC25" s="82"/>
      <c r="ABD25" s="82"/>
      <c r="ABE25" s="82"/>
      <c r="ABF25" s="82"/>
      <c r="ABG25" s="82"/>
      <c r="ABH25" s="82"/>
      <c r="ABI25" s="82"/>
      <c r="ABJ25" s="82"/>
      <c r="ABK25" s="82"/>
      <c r="ABL25" s="82"/>
      <c r="ABM25" s="82"/>
      <c r="ABN25" s="82"/>
      <c r="ABO25" s="82"/>
      <c r="ABP25" s="82"/>
      <c r="ABQ25" s="82"/>
      <c r="ABR25" s="82"/>
      <c r="ABS25" s="82"/>
      <c r="ABT25" s="82"/>
      <c r="ABU25" s="82"/>
      <c r="ABV25" s="82"/>
      <c r="ABW25" s="82"/>
      <c r="ABX25" s="82"/>
      <c r="ABY25" s="82"/>
      <c r="ABZ25" s="82"/>
      <c r="ACA25" s="82"/>
      <c r="ACB25" s="82"/>
      <c r="ACC25" s="82"/>
      <c r="ACD25" s="82"/>
      <c r="ACE25" s="82"/>
      <c r="ACF25" s="82"/>
      <c r="ACG25" s="82"/>
      <c r="ACH25" s="82"/>
      <c r="ACI25" s="82"/>
      <c r="ACJ25" s="82"/>
      <c r="ACK25" s="82"/>
      <c r="ACL25" s="82"/>
      <c r="ACM25" s="82"/>
      <c r="ACN25" s="82"/>
      <c r="ACO25" s="82"/>
      <c r="ACP25" s="82"/>
      <c r="ACQ25" s="82"/>
      <c r="ACR25" s="82"/>
      <c r="ACS25" s="82"/>
      <c r="ACT25" s="82"/>
      <c r="ACU25" s="82"/>
      <c r="ACV25" s="82"/>
      <c r="ACW25" s="82"/>
      <c r="ACX25" s="82"/>
      <c r="ACY25" s="82"/>
      <c r="ACZ25" s="82"/>
      <c r="ADA25" s="82"/>
      <c r="ADB25" s="82"/>
      <c r="ADC25" s="82"/>
      <c r="ADD25" s="82"/>
      <c r="ADE25" s="82"/>
      <c r="ADF25" s="82"/>
      <c r="ADG25" s="82"/>
      <c r="ADH25" s="82"/>
      <c r="ADI25" s="82"/>
      <c r="ADJ25" s="82"/>
      <c r="ADK25" s="82"/>
      <c r="ADL25" s="82"/>
      <c r="ADM25" s="82"/>
      <c r="ADN25" s="82"/>
      <c r="ADO25" s="82"/>
      <c r="ADP25" s="82"/>
      <c r="ADQ25" s="82"/>
      <c r="ADR25" s="82"/>
      <c r="ADS25" s="82"/>
      <c r="ADT25" s="82"/>
      <c r="ADU25" s="82"/>
      <c r="ADV25" s="82"/>
      <c r="ADW25" s="82"/>
      <c r="ADX25" s="82"/>
      <c r="ADY25" s="82"/>
      <c r="ADZ25" s="82"/>
      <c r="AEA25" s="82"/>
      <c r="AEB25" s="82"/>
      <c r="AEC25" s="82"/>
      <c r="AED25" s="82"/>
      <c r="AEE25" s="82"/>
      <c r="AEF25" s="82"/>
      <c r="AEG25" s="82"/>
      <c r="AEH25" s="82"/>
      <c r="AEI25" s="82"/>
      <c r="AEJ25" s="82"/>
      <c r="AEK25" s="82"/>
      <c r="AEL25" s="82"/>
      <c r="AEM25" s="82"/>
      <c r="AEN25" s="82"/>
      <c r="AEO25" s="82"/>
      <c r="AEP25" s="82"/>
      <c r="AEQ25" s="82"/>
      <c r="AER25" s="82"/>
      <c r="AES25" s="82"/>
      <c r="AET25" s="82"/>
      <c r="AEU25" s="82"/>
      <c r="AEV25" s="82"/>
      <c r="AEW25" s="82"/>
      <c r="AEX25" s="82"/>
      <c r="AEY25" s="82"/>
      <c r="AEZ25" s="82"/>
      <c r="AFA25" s="82"/>
      <c r="AFB25" s="82"/>
      <c r="AFC25" s="82"/>
      <c r="AFD25" s="82"/>
      <c r="AFE25" s="82"/>
      <c r="AFF25" s="82"/>
      <c r="AFG25" s="82"/>
      <c r="AFH25" s="82"/>
      <c r="AFI25" s="82"/>
      <c r="AFJ25" s="82"/>
      <c r="AFK25" s="82"/>
      <c r="AFL25" s="82"/>
      <c r="AFM25" s="82"/>
      <c r="AFN25" s="82"/>
      <c r="AFO25" s="82"/>
      <c r="AFP25" s="82"/>
      <c r="AFQ25" s="82"/>
      <c r="AFR25" s="82"/>
      <c r="AFS25" s="82"/>
      <c r="AFT25" s="82"/>
      <c r="AFU25" s="82"/>
      <c r="AFV25" s="82"/>
      <c r="AFW25" s="82"/>
      <c r="AFX25" s="82"/>
      <c r="AFY25" s="82"/>
      <c r="AFZ25" s="82"/>
      <c r="AGA25" s="82"/>
      <c r="AGB25" s="82"/>
      <c r="AGC25" s="82"/>
      <c r="AGD25" s="82"/>
      <c r="AGE25" s="82"/>
      <c r="AGF25" s="82"/>
      <c r="AGG25" s="82"/>
      <c r="AGH25" s="82"/>
      <c r="AGI25" s="82"/>
      <c r="AGJ25" s="82"/>
      <c r="AGK25" s="82"/>
      <c r="AGL25" s="82"/>
      <c r="AGM25" s="82"/>
      <c r="AGN25" s="82"/>
      <c r="AGO25" s="82"/>
      <c r="AGP25" s="82"/>
      <c r="AGQ25" s="82"/>
      <c r="AGR25" s="82"/>
      <c r="AGS25" s="82"/>
      <c r="AGT25" s="82"/>
      <c r="AGU25" s="82"/>
      <c r="AGV25" s="82"/>
      <c r="AGW25" s="82"/>
      <c r="AGX25" s="82"/>
      <c r="AGY25" s="82"/>
      <c r="AGZ25" s="82"/>
      <c r="AHA25" s="82"/>
      <c r="AHB25" s="82"/>
      <c r="AHC25" s="82"/>
      <c r="AHD25" s="82"/>
      <c r="AHE25" s="82"/>
      <c r="AHF25" s="82"/>
      <c r="AHG25" s="82"/>
      <c r="AHH25" s="82"/>
      <c r="AHI25" s="82"/>
      <c r="AHJ25" s="82"/>
      <c r="AHK25" s="82"/>
      <c r="AHL25" s="82"/>
      <c r="AHM25" s="82"/>
      <c r="AHN25" s="82"/>
      <c r="AHO25" s="82"/>
      <c r="AHP25" s="82"/>
      <c r="AHQ25" s="82"/>
      <c r="AHR25" s="82"/>
      <c r="AHS25" s="82"/>
      <c r="AHT25" s="82"/>
      <c r="AHU25" s="82"/>
      <c r="AHV25" s="82"/>
      <c r="AHW25" s="82"/>
      <c r="AHX25" s="82"/>
      <c r="AHY25" s="82"/>
      <c r="AHZ25" s="82"/>
      <c r="AIA25" s="82"/>
      <c r="AIB25" s="82"/>
      <c r="AIC25" s="82"/>
      <c r="AID25" s="82"/>
      <c r="AIE25" s="82"/>
      <c r="AIF25" s="82"/>
      <c r="AIG25" s="82"/>
      <c r="AIH25" s="82"/>
      <c r="AII25" s="82"/>
      <c r="AIJ25" s="82"/>
      <c r="AIK25" s="82"/>
      <c r="AIL25" s="82"/>
      <c r="AIM25" s="82"/>
      <c r="AIN25" s="82"/>
      <c r="AIO25" s="82"/>
      <c r="AIP25" s="82"/>
      <c r="AIQ25" s="82"/>
      <c r="AIR25" s="82"/>
      <c r="AIS25" s="82"/>
      <c r="AIT25" s="82"/>
      <c r="AIU25" s="82"/>
      <c r="AIV25" s="82"/>
      <c r="AIW25" s="82"/>
      <c r="AIX25" s="82"/>
      <c r="AIY25" s="82"/>
      <c r="AIZ25" s="82"/>
      <c r="AJA25" s="82"/>
      <c r="AJB25" s="82"/>
      <c r="AJC25" s="82"/>
      <c r="AJD25" s="82"/>
      <c r="AJE25" s="82"/>
      <c r="AJF25" s="82"/>
      <c r="AJG25" s="82"/>
      <c r="AJH25" s="82"/>
      <c r="AJI25" s="82"/>
      <c r="AJJ25" s="82"/>
      <c r="AJK25" s="82"/>
      <c r="AJL25" s="82"/>
      <c r="AJM25" s="82"/>
      <c r="AJN25" s="82"/>
      <c r="AJO25" s="82"/>
      <c r="AJP25" s="82"/>
      <c r="AJQ25" s="82"/>
      <c r="AJR25" s="82"/>
      <c r="AJS25" s="82"/>
      <c r="AJT25" s="82"/>
      <c r="AJU25" s="82"/>
      <c r="AJV25" s="82"/>
      <c r="AJW25" s="82"/>
      <c r="AJX25" s="82"/>
      <c r="AJY25" s="82"/>
      <c r="AJZ25" s="82"/>
      <c r="AKA25" s="82"/>
      <c r="AKB25" s="82"/>
      <c r="AKC25" s="82"/>
      <c r="AKD25" s="82"/>
      <c r="AKE25" s="82"/>
      <c r="AKF25" s="82"/>
      <c r="AKG25" s="82"/>
      <c r="AKH25" s="82"/>
      <c r="AKI25" s="82"/>
      <c r="AKJ25" s="82"/>
      <c r="AKK25" s="82"/>
      <c r="AKL25" s="82"/>
      <c r="AKM25" s="82"/>
      <c r="AKN25" s="82"/>
      <c r="AKO25" s="82"/>
      <c r="AKP25" s="82"/>
      <c r="AKQ25" s="82"/>
      <c r="AKR25" s="82"/>
      <c r="AKS25" s="82"/>
      <c r="AKT25" s="82"/>
      <c r="AKU25" s="82"/>
      <c r="AKV25" s="82"/>
      <c r="AKW25" s="82"/>
      <c r="AKX25" s="82"/>
      <c r="AKY25" s="82"/>
      <c r="AKZ25" s="82"/>
      <c r="ALA25" s="82"/>
      <c r="ALB25" s="82"/>
      <c r="ALC25" s="82"/>
      <c r="ALD25" s="82"/>
      <c r="ALE25" s="82"/>
      <c r="ALF25" s="82"/>
      <c r="ALG25" s="82"/>
      <c r="ALH25" s="82"/>
      <c r="ALI25" s="82"/>
      <c r="ALJ25" s="82"/>
      <c r="ALK25" s="82"/>
      <c r="ALL25" s="82"/>
      <c r="ALM25" s="82"/>
      <c r="ALN25" s="82"/>
      <c r="ALO25" s="82"/>
      <c r="ALP25" s="82"/>
      <c r="ALQ25" s="82"/>
      <c r="ALR25" s="82"/>
      <c r="ALS25" s="82"/>
      <c r="ALT25" s="82"/>
      <c r="ALU25" s="82"/>
      <c r="ALV25" s="82"/>
      <c r="ALW25" s="82"/>
      <c r="ALX25" s="82"/>
      <c r="ALY25" s="82"/>
      <c r="ALZ25" s="82"/>
      <c r="AMA25" s="82"/>
      <c r="AMB25" s="82"/>
      <c r="AMC25" s="82"/>
      <c r="AMD25" s="82"/>
      <c r="AME25" s="82"/>
      <c r="AMF25" s="82"/>
      <c r="AMG25" s="82"/>
      <c r="AMH25" s="82"/>
      <c r="AMI25" s="78"/>
    </row>
    <row r="26" spans="1:1023" ht="14.25">
      <c r="A26" s="20"/>
      <c r="B26" s="20"/>
      <c r="C26" s="24"/>
      <c r="D26" s="20"/>
      <c r="E26" s="23"/>
      <c r="F26" s="24"/>
      <c r="G26" s="23"/>
      <c r="H26" s="42"/>
      <c r="I26" s="20"/>
      <c r="J26" s="27"/>
      <c r="K26" s="49"/>
      <c r="L26" s="28"/>
      <c r="M26" s="36"/>
      <c r="N26" s="36"/>
      <c r="O26" s="36"/>
      <c r="P26" s="34"/>
    </row>
    <row r="27" spans="1:1023" ht="25.5">
      <c r="A27" s="20" t="s">
        <v>143</v>
      </c>
      <c r="B27" s="21" t="s">
        <v>179</v>
      </c>
      <c r="C27" s="24" t="s">
        <v>180</v>
      </c>
      <c r="D27" s="20"/>
      <c r="E27" s="23"/>
      <c r="F27" s="24" t="s">
        <v>181</v>
      </c>
      <c r="G27" s="23" t="s">
        <v>182</v>
      </c>
      <c r="H27" s="25">
        <v>1</v>
      </c>
      <c r="I27" s="20" t="s">
        <v>127</v>
      </c>
      <c r="J27" s="27">
        <v>1.95</v>
      </c>
      <c r="K27" s="27">
        <f>SUM(J27*H27)</f>
        <v>1.95</v>
      </c>
      <c r="L27" s="28">
        <f>($L$2*H27)</f>
        <v>500</v>
      </c>
      <c r="M27" s="84"/>
      <c r="N27" s="36"/>
      <c r="O27" s="36"/>
      <c r="P27" s="34"/>
    </row>
    <row r="28" spans="1:1023" ht="14.25">
      <c r="A28" s="20"/>
      <c r="B28" s="20"/>
      <c r="C28" s="24"/>
      <c r="D28" s="20"/>
      <c r="E28" s="23"/>
      <c r="F28" s="24"/>
      <c r="G28" s="23"/>
      <c r="H28" s="42"/>
      <c r="I28" s="20"/>
      <c r="J28" s="27"/>
      <c r="K28" s="27"/>
      <c r="L28" s="28"/>
      <c r="M28" s="36"/>
      <c r="N28" s="36"/>
      <c r="O28" s="36"/>
      <c r="P28" s="34"/>
    </row>
    <row r="29" spans="1:1023" ht="14.25">
      <c r="A29" s="33" t="s">
        <v>183</v>
      </c>
      <c r="B29" s="85" t="s">
        <v>13</v>
      </c>
      <c r="C29" s="86" t="s">
        <v>12</v>
      </c>
      <c r="D29" s="33"/>
      <c r="E29" s="34"/>
      <c r="F29" s="24" t="s">
        <v>184</v>
      </c>
      <c r="G29" s="34"/>
      <c r="H29" s="35">
        <v>1</v>
      </c>
      <c r="I29" s="33" t="s">
        <v>127</v>
      </c>
      <c r="J29" s="26">
        <v>4.99</v>
      </c>
      <c r="K29" s="27">
        <f>SUM(J29*H29)</f>
        <v>4.99</v>
      </c>
      <c r="L29" s="28">
        <f>($L$2*H29)</f>
        <v>500</v>
      </c>
      <c r="M29" s="87"/>
      <c r="N29" s="88"/>
      <c r="O29" s="89"/>
      <c r="P29" s="34"/>
    </row>
    <row r="30" spans="1:1023" ht="28.5">
      <c r="A30" s="33" t="s">
        <v>183</v>
      </c>
      <c r="B30" s="37" t="s">
        <v>20</v>
      </c>
      <c r="C30" s="38" t="s">
        <v>19</v>
      </c>
      <c r="D30" s="33"/>
      <c r="E30" s="34"/>
      <c r="F30" s="90" t="s">
        <v>185</v>
      </c>
      <c r="G30" s="34"/>
      <c r="H30" s="35">
        <v>1</v>
      </c>
      <c r="I30" s="33" t="s">
        <v>127</v>
      </c>
      <c r="J30" s="26">
        <v>5.0999999999999996</v>
      </c>
      <c r="K30" s="27">
        <f>SUM(J30*H30)</f>
        <v>5.0999999999999996</v>
      </c>
      <c r="L30" s="28">
        <f>($L$2*H30)</f>
        <v>500</v>
      </c>
      <c r="M30" s="36"/>
      <c r="N30" s="41"/>
      <c r="O30" s="41"/>
      <c r="P30" s="34"/>
    </row>
    <row r="31" spans="1:1023" ht="14.25">
      <c r="A31" s="33"/>
      <c r="B31" s="39"/>
      <c r="C31" s="38"/>
      <c r="D31" s="33"/>
      <c r="E31" s="34"/>
      <c r="F31" s="90"/>
      <c r="G31" s="34"/>
      <c r="H31" s="36"/>
      <c r="I31" s="33"/>
      <c r="J31" s="26"/>
      <c r="K31" s="27"/>
      <c r="L31" s="28"/>
      <c r="M31" s="36"/>
      <c r="N31" s="36"/>
      <c r="O31" s="36"/>
      <c r="P31" s="34"/>
    </row>
    <row r="32" spans="1:1023" ht="25.5">
      <c r="A32" s="33" t="s">
        <v>183</v>
      </c>
      <c r="B32" s="21" t="s">
        <v>186</v>
      </c>
      <c r="C32" s="24" t="s">
        <v>187</v>
      </c>
      <c r="D32" s="20" t="s">
        <v>105</v>
      </c>
      <c r="E32" s="91" t="s">
        <v>188</v>
      </c>
      <c r="F32" s="24" t="s">
        <v>189</v>
      </c>
      <c r="G32" s="23"/>
      <c r="H32" s="25">
        <v>975</v>
      </c>
      <c r="I32" s="20" t="s">
        <v>76</v>
      </c>
      <c r="J32" s="64">
        <f>0.0983/30480</f>
        <v>3.2250656167979004E-6</v>
      </c>
      <c r="K32" s="49">
        <f>H32*J32</f>
        <v>3.1444389763779527E-3</v>
      </c>
      <c r="L32" s="28">
        <f>($L$2*H32)</f>
        <v>487500</v>
      </c>
      <c r="M32" s="36"/>
      <c r="N32" s="36"/>
      <c r="O32" s="36"/>
      <c r="P32" s="32"/>
    </row>
    <row r="33" spans="1:16" ht="25.5">
      <c r="A33" s="45" t="s">
        <v>143</v>
      </c>
      <c r="B33" s="43" t="s">
        <v>190</v>
      </c>
      <c r="C33" s="50" t="s">
        <v>191</v>
      </c>
      <c r="D33" s="45"/>
      <c r="E33" s="46"/>
      <c r="F33" s="24" t="s">
        <v>154</v>
      </c>
      <c r="G33" s="46" t="s">
        <v>192</v>
      </c>
      <c r="H33" s="47">
        <v>45</v>
      </c>
      <c r="I33" s="45" t="s">
        <v>76</v>
      </c>
      <c r="J33" s="92">
        <f>(17.92/1219.2)</f>
        <v>1.4698162729658794E-2</v>
      </c>
      <c r="K33" s="27">
        <f>SUM(J33*H33)</f>
        <v>0.66141732283464572</v>
      </c>
      <c r="L33" s="28">
        <f>($L$2*H33)</f>
        <v>22500</v>
      </c>
      <c r="M33" s="36"/>
      <c r="N33" s="41"/>
      <c r="O33" s="41"/>
      <c r="P33" s="34"/>
    </row>
    <row r="34" spans="1:16" ht="25.5">
      <c r="A34" s="45" t="s">
        <v>143</v>
      </c>
      <c r="B34" s="43" t="s">
        <v>193</v>
      </c>
      <c r="C34" s="50" t="s">
        <v>194</v>
      </c>
      <c r="D34" s="45"/>
      <c r="E34" s="46"/>
      <c r="F34" s="24" t="s">
        <v>154</v>
      </c>
      <c r="G34" s="46" t="s">
        <v>195</v>
      </c>
      <c r="H34" s="47">
        <v>35</v>
      </c>
      <c r="I34" s="45" t="s">
        <v>76</v>
      </c>
      <c r="J34" s="92">
        <f>(32.48/1219.2)</f>
        <v>2.6640419947506558E-2</v>
      </c>
      <c r="K34" s="27">
        <f>SUM(J34*H34)</f>
        <v>0.93241469816272948</v>
      </c>
      <c r="L34" s="28">
        <f>($L$2*H34)</f>
        <v>17500</v>
      </c>
      <c r="M34" s="36"/>
      <c r="N34" s="36"/>
      <c r="O34" s="36"/>
      <c r="P34" s="34" t="s">
        <v>196</v>
      </c>
    </row>
    <row r="35" spans="1:16" ht="14.25">
      <c r="A35" s="45"/>
      <c r="B35" s="45"/>
      <c r="C35" s="50"/>
      <c r="D35" s="45"/>
      <c r="E35" s="46"/>
      <c r="F35" s="24"/>
      <c r="G35" s="46"/>
      <c r="H35" s="93"/>
      <c r="I35" s="45"/>
      <c r="J35" s="92"/>
      <c r="K35" s="27"/>
      <c r="L35" s="28"/>
      <c r="M35" s="36"/>
      <c r="N35" s="36"/>
      <c r="O35" s="36"/>
      <c r="P35" s="34"/>
    </row>
    <row r="36" spans="1:16" ht="25.5">
      <c r="A36" s="40" t="s">
        <v>143</v>
      </c>
      <c r="B36" s="94" t="s">
        <v>197</v>
      </c>
      <c r="C36" s="95" t="s">
        <v>198</v>
      </c>
      <c r="D36" s="96"/>
      <c r="E36" s="51"/>
      <c r="F36" s="95" t="s">
        <v>199</v>
      </c>
      <c r="G36" s="51"/>
      <c r="H36" s="97">
        <v>1</v>
      </c>
      <c r="I36" s="96" t="s">
        <v>127</v>
      </c>
      <c r="J36" s="27">
        <v>6.68</v>
      </c>
      <c r="K36" s="49">
        <f>H36*J36</f>
        <v>6.68</v>
      </c>
      <c r="L36" s="28">
        <f>($L$2*H36)</f>
        <v>500</v>
      </c>
      <c r="M36" s="36"/>
      <c r="N36" s="36"/>
      <c r="O36" s="36"/>
      <c r="P36" s="34"/>
    </row>
    <row r="37" spans="1:16" ht="14.25">
      <c r="A37" s="40"/>
      <c r="B37" s="98"/>
      <c r="C37" s="95"/>
      <c r="D37" s="96"/>
      <c r="E37" s="51"/>
      <c r="F37" s="95"/>
      <c r="G37" s="51"/>
      <c r="H37" s="99"/>
      <c r="I37" s="96"/>
      <c r="J37" s="27"/>
      <c r="K37" s="49"/>
      <c r="L37" s="28"/>
      <c r="M37" s="36"/>
      <c r="N37" s="36"/>
      <c r="O37" s="36"/>
      <c r="P37" s="34"/>
    </row>
    <row r="38" spans="1:16" ht="25.5">
      <c r="A38" s="40" t="s">
        <v>138</v>
      </c>
      <c r="B38" s="100" t="s">
        <v>200</v>
      </c>
      <c r="C38" s="101" t="s">
        <v>201</v>
      </c>
      <c r="D38" s="40"/>
      <c r="E38" s="32"/>
      <c r="F38" s="101" t="s">
        <v>202</v>
      </c>
      <c r="G38" s="32"/>
      <c r="H38" s="102">
        <v>1</v>
      </c>
      <c r="I38" s="40" t="s">
        <v>127</v>
      </c>
      <c r="J38" s="103">
        <v>23</v>
      </c>
      <c r="K38" s="27">
        <f>SUM(J38*H38)</f>
        <v>23</v>
      </c>
      <c r="L38" s="28">
        <v>0</v>
      </c>
      <c r="M38" s="36"/>
      <c r="N38" s="36"/>
      <c r="O38" s="36"/>
      <c r="P38" s="34"/>
    </row>
    <row r="39" spans="1:16" ht="14.25">
      <c r="A39" s="40"/>
      <c r="B39" s="40"/>
      <c r="C39" s="101"/>
      <c r="D39" s="40"/>
      <c r="E39" s="32"/>
      <c r="F39" s="101"/>
      <c r="G39" s="32"/>
      <c r="H39" s="29"/>
      <c r="I39" s="40"/>
      <c r="J39" s="103"/>
      <c r="K39" s="27"/>
      <c r="L39" s="28"/>
      <c r="M39" s="36"/>
      <c r="N39" s="36"/>
      <c r="O39" s="36"/>
      <c r="P39" s="34"/>
    </row>
    <row r="40" spans="1:16" ht="14.25">
      <c r="A40" s="45" t="s">
        <v>143</v>
      </c>
      <c r="B40" s="21" t="s">
        <v>203</v>
      </c>
      <c r="C40" s="24" t="s">
        <v>204</v>
      </c>
      <c r="D40" s="52"/>
      <c r="E40" s="57"/>
      <c r="F40" s="24" t="s">
        <v>205</v>
      </c>
      <c r="G40" s="23" t="s">
        <v>206</v>
      </c>
      <c r="H40" s="25">
        <v>1</v>
      </c>
      <c r="I40" s="20" t="s">
        <v>127</v>
      </c>
      <c r="J40" s="27">
        <v>7.5</v>
      </c>
      <c r="K40" s="27">
        <f>SUM(J40*H40)</f>
        <v>7.5</v>
      </c>
      <c r="L40" s="28">
        <f>($L$2*H40)</f>
        <v>500</v>
      </c>
      <c r="M40" s="36"/>
      <c r="N40" s="36"/>
      <c r="O40" s="36"/>
      <c r="P40" s="34"/>
    </row>
    <row r="41" spans="1:16" ht="14.25">
      <c r="A41" s="45"/>
      <c r="B41" s="20"/>
      <c r="C41" s="24"/>
      <c r="D41" s="52"/>
      <c r="E41" s="57"/>
      <c r="F41" s="24"/>
      <c r="G41" s="23"/>
      <c r="H41" s="42"/>
      <c r="I41" s="20"/>
      <c r="J41" s="27"/>
      <c r="K41" s="27"/>
      <c r="L41" s="28"/>
      <c r="M41" s="36"/>
      <c r="N41" s="36"/>
      <c r="O41" s="36"/>
      <c r="P41" s="34"/>
    </row>
    <row r="42" spans="1:16" ht="14.25">
      <c r="A42" s="33" t="s">
        <v>138</v>
      </c>
      <c r="B42" s="85" t="s">
        <v>27</v>
      </c>
      <c r="C42" s="86" t="s">
        <v>26</v>
      </c>
      <c r="D42" s="33"/>
      <c r="E42" s="34"/>
      <c r="F42" s="90" t="s">
        <v>207</v>
      </c>
      <c r="G42" s="34"/>
      <c r="H42" s="35">
        <v>1</v>
      </c>
      <c r="I42" s="33" t="s">
        <v>127</v>
      </c>
      <c r="J42" s="26">
        <v>0.02</v>
      </c>
      <c r="K42" s="27">
        <f t="shared" ref="K42:K60" si="3">SUM(J42*H42)</f>
        <v>0.02</v>
      </c>
      <c r="L42" s="28">
        <f t="shared" ref="L42:L60" si="4">($L$2*H42)</f>
        <v>500</v>
      </c>
      <c r="M42" s="104"/>
      <c r="N42" s="88"/>
      <c r="O42" s="88"/>
      <c r="P42" s="34"/>
    </row>
    <row r="43" spans="1:16" ht="14.25">
      <c r="A43" s="20" t="s">
        <v>138</v>
      </c>
      <c r="B43" s="21" t="s">
        <v>208</v>
      </c>
      <c r="C43" s="24" t="s">
        <v>209</v>
      </c>
      <c r="D43" s="20"/>
      <c r="E43" s="91"/>
      <c r="F43" s="54" t="s">
        <v>210</v>
      </c>
      <c r="G43" s="105" t="s">
        <v>211</v>
      </c>
      <c r="H43" s="25">
        <v>1</v>
      </c>
      <c r="I43" s="20" t="s">
        <v>127</v>
      </c>
      <c r="J43" s="106">
        <f>9.37/100</f>
        <v>9.3699999999999992E-2</v>
      </c>
      <c r="K43" s="27">
        <f t="shared" si="3"/>
        <v>9.3699999999999992E-2</v>
      </c>
      <c r="L43" s="28">
        <f t="shared" si="4"/>
        <v>500</v>
      </c>
      <c r="M43" s="36"/>
      <c r="N43" s="36"/>
      <c r="O43" s="36"/>
      <c r="P43" s="34"/>
    </row>
    <row r="44" spans="1:16" ht="14.25">
      <c r="A44" s="33" t="s">
        <v>138</v>
      </c>
      <c r="B44" s="21" t="s">
        <v>29</v>
      </c>
      <c r="C44" s="24" t="s">
        <v>212</v>
      </c>
      <c r="D44" s="33"/>
      <c r="E44" s="34"/>
      <c r="F44" s="90" t="s">
        <v>213</v>
      </c>
      <c r="G44" s="34"/>
      <c r="H44" s="35">
        <v>9</v>
      </c>
      <c r="I44" s="33" t="s">
        <v>127</v>
      </c>
      <c r="J44" s="26">
        <v>1.17E-2</v>
      </c>
      <c r="K44" s="27">
        <f t="shared" si="3"/>
        <v>0.1053</v>
      </c>
      <c r="L44" s="28">
        <f t="shared" si="4"/>
        <v>4500</v>
      </c>
      <c r="M44" s="104"/>
      <c r="N44" s="88"/>
      <c r="O44" s="88"/>
      <c r="P44" s="34"/>
    </row>
    <row r="45" spans="1:16" ht="14.25">
      <c r="A45" s="33" t="s">
        <v>138</v>
      </c>
      <c r="B45" s="21" t="s">
        <v>31</v>
      </c>
      <c r="C45" s="24" t="s">
        <v>214</v>
      </c>
      <c r="D45" s="33"/>
      <c r="E45" s="34"/>
      <c r="F45" s="90" t="s">
        <v>213</v>
      </c>
      <c r="G45" s="34"/>
      <c r="H45" s="35">
        <v>1</v>
      </c>
      <c r="I45" s="33" t="s">
        <v>127</v>
      </c>
      <c r="J45" s="26">
        <v>2.8300000000000001E-3</v>
      </c>
      <c r="K45" s="27">
        <f t="shared" si="3"/>
        <v>2.8300000000000001E-3</v>
      </c>
      <c r="L45" s="28">
        <f t="shared" si="4"/>
        <v>500</v>
      </c>
      <c r="M45" s="104"/>
      <c r="N45" s="88"/>
      <c r="O45" s="88"/>
      <c r="P45" s="34"/>
    </row>
    <row r="46" spans="1:16" ht="14.25">
      <c r="A46" s="33" t="s">
        <v>138</v>
      </c>
      <c r="B46" s="21" t="s">
        <v>33</v>
      </c>
      <c r="C46" s="24" t="s">
        <v>215</v>
      </c>
      <c r="D46" s="33"/>
      <c r="E46" s="34"/>
      <c r="F46" s="90" t="s">
        <v>213</v>
      </c>
      <c r="G46" s="34"/>
      <c r="H46" s="35">
        <v>6</v>
      </c>
      <c r="I46" s="33" t="s">
        <v>127</v>
      </c>
      <c r="J46" s="26">
        <v>1.6E-2</v>
      </c>
      <c r="K46" s="27">
        <f t="shared" si="3"/>
        <v>9.6000000000000002E-2</v>
      </c>
      <c r="L46" s="28">
        <f t="shared" si="4"/>
        <v>3000</v>
      </c>
      <c r="M46" s="104"/>
      <c r="N46" s="88"/>
      <c r="O46" s="88"/>
      <c r="P46" s="34"/>
    </row>
    <row r="47" spans="1:16" ht="14.25">
      <c r="A47" s="33" t="s">
        <v>138</v>
      </c>
      <c r="B47" s="21" t="s">
        <v>35</v>
      </c>
      <c r="C47" s="24" t="s">
        <v>216</v>
      </c>
      <c r="D47" s="33"/>
      <c r="E47" s="34"/>
      <c r="F47" s="90" t="s">
        <v>207</v>
      </c>
      <c r="G47" s="34"/>
      <c r="H47" s="35">
        <v>2</v>
      </c>
      <c r="I47" s="33" t="s">
        <v>127</v>
      </c>
      <c r="J47" s="26">
        <v>9.1999999999999998E-3</v>
      </c>
      <c r="K47" s="27">
        <f t="shared" si="3"/>
        <v>1.84E-2</v>
      </c>
      <c r="L47" s="28">
        <f t="shared" si="4"/>
        <v>1000</v>
      </c>
      <c r="M47" s="36"/>
      <c r="N47" s="41"/>
      <c r="O47" s="41"/>
      <c r="P47" s="34"/>
    </row>
    <row r="48" spans="1:16" ht="14.25">
      <c r="A48" s="33" t="s">
        <v>138</v>
      </c>
      <c r="B48" s="21" t="s">
        <v>37</v>
      </c>
      <c r="C48" s="24" t="s">
        <v>217</v>
      </c>
      <c r="D48" s="33"/>
      <c r="E48" s="34"/>
      <c r="F48" s="90" t="s">
        <v>213</v>
      </c>
      <c r="G48" s="34"/>
      <c r="H48" s="35">
        <v>2</v>
      </c>
      <c r="I48" s="33" t="s">
        <v>127</v>
      </c>
      <c r="J48" s="26">
        <v>7.8299999999999995E-2</v>
      </c>
      <c r="K48" s="27">
        <f t="shared" si="3"/>
        <v>0.15659999999999999</v>
      </c>
      <c r="L48" s="28">
        <f t="shared" si="4"/>
        <v>1000</v>
      </c>
      <c r="M48" s="104"/>
      <c r="N48" s="88"/>
      <c r="O48" s="88"/>
      <c r="P48" s="34"/>
    </row>
    <row r="49" spans="1:16" ht="14.25">
      <c r="A49" s="33" t="s">
        <v>138</v>
      </c>
      <c r="B49" s="21" t="s">
        <v>39</v>
      </c>
      <c r="C49" s="101" t="s">
        <v>218</v>
      </c>
      <c r="D49" s="33"/>
      <c r="E49" s="34"/>
      <c r="F49" s="90" t="s">
        <v>207</v>
      </c>
      <c r="G49" s="34"/>
      <c r="H49" s="35">
        <v>2</v>
      </c>
      <c r="I49" s="33" t="s">
        <v>127</v>
      </c>
      <c r="J49" s="26">
        <v>9.5200000000000007E-2</v>
      </c>
      <c r="K49" s="27">
        <f t="shared" si="3"/>
        <v>0.19040000000000001</v>
      </c>
      <c r="L49" s="28">
        <f t="shared" si="4"/>
        <v>1000</v>
      </c>
      <c r="M49" s="104"/>
      <c r="N49" s="88"/>
      <c r="O49" s="88"/>
      <c r="P49" s="34"/>
    </row>
    <row r="50" spans="1:16" ht="14.25">
      <c r="A50" s="33" t="s">
        <v>138</v>
      </c>
      <c r="B50" s="21" t="s">
        <v>41</v>
      </c>
      <c r="C50" s="24" t="s">
        <v>219</v>
      </c>
      <c r="D50" s="33"/>
      <c r="E50" s="34"/>
      <c r="F50" s="90" t="s">
        <v>213</v>
      </c>
      <c r="G50" s="34"/>
      <c r="H50" s="35">
        <v>4</v>
      </c>
      <c r="I50" s="33" t="s">
        <v>127</v>
      </c>
      <c r="J50" s="26">
        <v>4.5999999999999999E-3</v>
      </c>
      <c r="K50" s="27">
        <f t="shared" si="3"/>
        <v>1.84E-2</v>
      </c>
      <c r="L50" s="28">
        <f t="shared" si="4"/>
        <v>2000</v>
      </c>
      <c r="M50" s="104"/>
      <c r="N50" s="88"/>
      <c r="O50" s="88"/>
      <c r="P50" s="34"/>
    </row>
    <row r="51" spans="1:16" ht="14.25">
      <c r="A51" s="33" t="s">
        <v>138</v>
      </c>
      <c r="B51" s="85" t="s">
        <v>43</v>
      </c>
      <c r="C51" s="86" t="s">
        <v>42</v>
      </c>
      <c r="D51" s="33"/>
      <c r="E51" s="34"/>
      <c r="F51" s="90" t="s">
        <v>213</v>
      </c>
      <c r="G51" s="34"/>
      <c r="H51" s="35">
        <v>6</v>
      </c>
      <c r="I51" s="33" t="s">
        <v>127</v>
      </c>
      <c r="J51" s="26">
        <v>2.7000000000000001E-3</v>
      </c>
      <c r="K51" s="27">
        <f t="shared" si="3"/>
        <v>1.6199999999999999E-2</v>
      </c>
      <c r="L51" s="28">
        <f t="shared" si="4"/>
        <v>3000</v>
      </c>
      <c r="M51" s="104"/>
      <c r="N51" s="88"/>
      <c r="O51" s="88"/>
      <c r="P51" s="34"/>
    </row>
    <row r="52" spans="1:16" ht="14.25">
      <c r="A52" s="33" t="s">
        <v>138</v>
      </c>
      <c r="B52" s="21" t="s">
        <v>45</v>
      </c>
      <c r="C52" s="24" t="s">
        <v>220</v>
      </c>
      <c r="D52" s="33"/>
      <c r="E52" s="34"/>
      <c r="F52" s="90" t="s">
        <v>213</v>
      </c>
      <c r="G52" s="34"/>
      <c r="H52" s="35">
        <v>1</v>
      </c>
      <c r="I52" s="33" t="s">
        <v>127</v>
      </c>
      <c r="J52" s="26">
        <v>3.2099999999999997E-2</v>
      </c>
      <c r="K52" s="27">
        <f t="shared" si="3"/>
        <v>3.2099999999999997E-2</v>
      </c>
      <c r="L52" s="28">
        <f t="shared" si="4"/>
        <v>500</v>
      </c>
      <c r="M52" s="104"/>
      <c r="N52" s="88"/>
      <c r="O52" s="88"/>
      <c r="P52" s="34"/>
    </row>
    <row r="53" spans="1:16" ht="14.25">
      <c r="A53" s="33" t="s">
        <v>138</v>
      </c>
      <c r="B53" s="21" t="s">
        <v>47</v>
      </c>
      <c r="C53" s="24" t="s">
        <v>221</v>
      </c>
      <c r="D53" s="33"/>
      <c r="E53" s="34"/>
      <c r="F53" s="90" t="s">
        <v>207</v>
      </c>
      <c r="G53" s="34"/>
      <c r="H53" s="35">
        <v>3</v>
      </c>
      <c r="I53" s="33" t="s">
        <v>127</v>
      </c>
      <c r="J53" s="26">
        <v>1.17E-2</v>
      </c>
      <c r="K53" s="27">
        <f t="shared" si="3"/>
        <v>3.5099999999999999E-2</v>
      </c>
      <c r="L53" s="28">
        <f t="shared" si="4"/>
        <v>1500</v>
      </c>
      <c r="M53" s="104"/>
      <c r="N53" s="88"/>
      <c r="O53" s="88"/>
      <c r="P53" s="34"/>
    </row>
    <row r="54" spans="1:16" ht="25.5">
      <c r="A54" s="33" t="s">
        <v>138</v>
      </c>
      <c r="B54" s="21" t="s">
        <v>49</v>
      </c>
      <c r="C54" s="24" t="s">
        <v>222</v>
      </c>
      <c r="D54" s="33"/>
      <c r="E54" s="34"/>
      <c r="F54" s="90" t="s">
        <v>207</v>
      </c>
      <c r="G54" s="34"/>
      <c r="H54" s="35">
        <v>1</v>
      </c>
      <c r="I54" s="33" t="s">
        <v>127</v>
      </c>
      <c r="J54" s="26">
        <v>0.05</v>
      </c>
      <c r="K54" s="27">
        <f t="shared" si="3"/>
        <v>0.05</v>
      </c>
      <c r="L54" s="28">
        <f t="shared" si="4"/>
        <v>500</v>
      </c>
      <c r="M54" s="104"/>
      <c r="N54" s="88"/>
      <c r="O54" s="88"/>
      <c r="P54" s="34"/>
    </row>
    <row r="55" spans="1:16" ht="25.5">
      <c r="A55" s="33" t="s">
        <v>138</v>
      </c>
      <c r="B55" s="21" t="s">
        <v>51</v>
      </c>
      <c r="C55" s="24" t="s">
        <v>223</v>
      </c>
      <c r="D55" s="33"/>
      <c r="E55" s="34"/>
      <c r="F55" s="90" t="s">
        <v>207</v>
      </c>
      <c r="G55" s="34"/>
      <c r="H55" s="35">
        <v>1</v>
      </c>
      <c r="I55" s="33" t="s">
        <v>127</v>
      </c>
      <c r="J55" s="26">
        <v>0.06</v>
      </c>
      <c r="K55" s="27">
        <f t="shared" si="3"/>
        <v>0.06</v>
      </c>
      <c r="L55" s="28">
        <f t="shared" si="4"/>
        <v>500</v>
      </c>
      <c r="M55" s="104"/>
      <c r="N55" s="88"/>
      <c r="O55" s="88"/>
      <c r="P55" s="34"/>
    </row>
    <row r="56" spans="1:16" ht="14.25">
      <c r="A56" s="33" t="s">
        <v>138</v>
      </c>
      <c r="B56" s="21" t="s">
        <v>54</v>
      </c>
      <c r="C56" s="24" t="s">
        <v>224</v>
      </c>
      <c r="D56" s="33"/>
      <c r="E56" s="34"/>
      <c r="F56" s="90" t="s">
        <v>207</v>
      </c>
      <c r="G56" s="34"/>
      <c r="H56" s="35">
        <v>6</v>
      </c>
      <c r="I56" s="33" t="s">
        <v>127</v>
      </c>
      <c r="J56" s="26">
        <v>0.04</v>
      </c>
      <c r="K56" s="27">
        <f t="shared" si="3"/>
        <v>0.24</v>
      </c>
      <c r="L56" s="28">
        <f t="shared" si="4"/>
        <v>3000</v>
      </c>
      <c r="M56" s="104"/>
      <c r="N56" s="88"/>
      <c r="O56" s="88"/>
      <c r="P56" s="34"/>
    </row>
    <row r="57" spans="1:16" ht="14.25">
      <c r="A57" s="33" t="s">
        <v>138</v>
      </c>
      <c r="B57" s="21" t="s">
        <v>57</v>
      </c>
      <c r="C57" s="24" t="s">
        <v>225</v>
      </c>
      <c r="D57" s="33"/>
      <c r="E57" s="34"/>
      <c r="F57" s="90" t="s">
        <v>213</v>
      </c>
      <c r="G57" s="34"/>
      <c r="H57" s="35">
        <v>2</v>
      </c>
      <c r="I57" s="33" t="s">
        <v>127</v>
      </c>
      <c r="J57" s="26">
        <v>0.1376</v>
      </c>
      <c r="K57" s="27">
        <f t="shared" si="3"/>
        <v>0.2752</v>
      </c>
      <c r="L57" s="28">
        <f t="shared" si="4"/>
        <v>1000</v>
      </c>
      <c r="M57" s="104"/>
      <c r="N57" s="88"/>
      <c r="O57" s="88"/>
      <c r="P57" s="34"/>
    </row>
    <row r="58" spans="1:16" ht="25.5">
      <c r="A58" s="33" t="s">
        <v>138</v>
      </c>
      <c r="B58" s="21" t="s">
        <v>71</v>
      </c>
      <c r="C58" s="24" t="s">
        <v>226</v>
      </c>
      <c r="D58" s="33"/>
      <c r="E58" s="34"/>
      <c r="F58" s="90" t="s">
        <v>207</v>
      </c>
      <c r="G58" s="34"/>
      <c r="H58" s="35">
        <v>1</v>
      </c>
      <c r="I58" s="33" t="s">
        <v>127</v>
      </c>
      <c r="J58" s="26">
        <v>8.8800000000000004E-2</v>
      </c>
      <c r="K58" s="27">
        <f t="shared" si="3"/>
        <v>8.8800000000000004E-2</v>
      </c>
      <c r="L58" s="28">
        <f t="shared" si="4"/>
        <v>500</v>
      </c>
      <c r="M58" s="36"/>
      <c r="N58" s="41"/>
      <c r="O58" s="41"/>
      <c r="P58" s="34" t="s">
        <v>227</v>
      </c>
    </row>
    <row r="59" spans="1:16" ht="14.25">
      <c r="A59" s="33" t="s">
        <v>138</v>
      </c>
      <c r="B59" s="21" t="s">
        <v>228</v>
      </c>
      <c r="C59" s="24" t="s">
        <v>229</v>
      </c>
      <c r="D59" s="33"/>
      <c r="E59" s="34"/>
      <c r="F59" s="90" t="s">
        <v>230</v>
      </c>
      <c r="G59" s="34"/>
      <c r="H59" s="35">
        <v>1</v>
      </c>
      <c r="I59" s="33" t="s">
        <v>127</v>
      </c>
      <c r="J59" s="26">
        <v>2.82E-3</v>
      </c>
      <c r="K59" s="27">
        <f t="shared" si="3"/>
        <v>2.82E-3</v>
      </c>
      <c r="L59" s="28">
        <f t="shared" si="4"/>
        <v>500</v>
      </c>
      <c r="M59" s="36"/>
      <c r="N59" s="36"/>
      <c r="O59" s="36"/>
      <c r="P59" s="34"/>
    </row>
    <row r="60" spans="1:16" ht="25.5">
      <c r="A60" s="40" t="s">
        <v>138</v>
      </c>
      <c r="B60" s="21" t="s">
        <v>231</v>
      </c>
      <c r="C60" s="24" t="s">
        <v>232</v>
      </c>
      <c r="D60" s="20"/>
      <c r="E60" s="91" t="s">
        <v>233</v>
      </c>
      <c r="F60" s="24" t="s">
        <v>189</v>
      </c>
      <c r="G60" s="60"/>
      <c r="H60" s="25">
        <v>7</v>
      </c>
      <c r="I60" s="20" t="s">
        <v>127</v>
      </c>
      <c r="J60" s="107">
        <v>2.1999999999999999E-2</v>
      </c>
      <c r="K60" s="27">
        <f t="shared" si="3"/>
        <v>0.154</v>
      </c>
      <c r="L60" s="28">
        <f t="shared" si="4"/>
        <v>3500</v>
      </c>
      <c r="M60" s="36"/>
      <c r="N60" s="41"/>
      <c r="O60" s="36"/>
      <c r="P60" s="108" t="s">
        <v>234</v>
      </c>
    </row>
    <row r="61" spans="1:16" ht="14.25">
      <c r="A61" s="33"/>
      <c r="B61" s="109"/>
      <c r="C61" s="22"/>
      <c r="D61" s="33"/>
      <c r="E61" s="34"/>
      <c r="F61" s="90"/>
      <c r="G61" s="34"/>
      <c r="H61" s="36"/>
      <c r="I61" s="33"/>
      <c r="J61" s="26"/>
      <c r="K61" s="27"/>
      <c r="L61" s="28"/>
      <c r="M61" s="36"/>
      <c r="N61" s="36"/>
      <c r="O61" s="36"/>
      <c r="P61" s="34"/>
    </row>
    <row r="62" spans="1:16" ht="14.25">
      <c r="A62" s="20" t="s">
        <v>183</v>
      </c>
      <c r="B62" s="110" t="s">
        <v>235</v>
      </c>
      <c r="C62" s="110" t="s">
        <v>236</v>
      </c>
      <c r="D62" s="20"/>
      <c r="E62" s="23"/>
      <c r="F62" s="24" t="s">
        <v>237</v>
      </c>
      <c r="G62" s="23"/>
      <c r="H62" s="25">
        <v>3</v>
      </c>
      <c r="I62" s="20" t="s">
        <v>127</v>
      </c>
      <c r="J62" s="27">
        <f>53.88/100</f>
        <v>0.53880000000000006</v>
      </c>
      <c r="K62" s="27">
        <f>SUM(J62*H62)</f>
        <v>1.6164000000000001</v>
      </c>
      <c r="L62" s="28">
        <f>($L$2*H62)</f>
        <v>1500</v>
      </c>
      <c r="M62" s="35"/>
      <c r="N62" s="36"/>
      <c r="O62" s="36"/>
      <c r="P62" s="34"/>
    </row>
    <row r="63" spans="1:16" ht="14.25">
      <c r="A63" s="33"/>
      <c r="B63" s="109"/>
      <c r="C63" s="86"/>
      <c r="D63" s="33"/>
      <c r="E63" s="34"/>
      <c r="F63" s="90"/>
      <c r="G63" s="34"/>
      <c r="H63" s="36"/>
      <c r="I63" s="33"/>
      <c r="J63" s="26"/>
      <c r="K63" s="27">
        <f>SUM(J63*H63)</f>
        <v>0</v>
      </c>
      <c r="L63" s="28"/>
      <c r="M63" s="36"/>
      <c r="N63" s="36"/>
      <c r="O63" s="36"/>
      <c r="P63" s="34"/>
    </row>
    <row r="64" spans="1:16" ht="14.25">
      <c r="A64" s="33" t="s">
        <v>238</v>
      </c>
      <c r="B64" s="111" t="s">
        <v>239</v>
      </c>
      <c r="C64" s="112" t="s">
        <v>240</v>
      </c>
      <c r="D64" s="33"/>
      <c r="E64" s="34"/>
      <c r="F64" s="90" t="s">
        <v>241</v>
      </c>
      <c r="G64" s="34" t="s">
        <v>242</v>
      </c>
      <c r="H64" s="35">
        <v>1</v>
      </c>
      <c r="I64" s="33" t="s">
        <v>127</v>
      </c>
      <c r="J64" s="26">
        <v>0.76</v>
      </c>
      <c r="K64" s="27">
        <f>SUM(J64*H64)</f>
        <v>0.76</v>
      </c>
      <c r="L64" s="28">
        <f>($L$2*H64)</f>
        <v>500</v>
      </c>
      <c r="M64" s="36"/>
      <c r="N64" s="41"/>
      <c r="O64" s="41"/>
      <c r="P64" s="34"/>
    </row>
    <row r="65" spans="1:16" ht="14.25">
      <c r="A65" s="33" t="s">
        <v>238</v>
      </c>
      <c r="B65" s="111" t="s">
        <v>243</v>
      </c>
      <c r="C65" s="112" t="s">
        <v>244</v>
      </c>
      <c r="D65" s="33"/>
      <c r="E65" s="34"/>
      <c r="F65" s="90" t="s">
        <v>245</v>
      </c>
      <c r="G65" s="34"/>
      <c r="H65" s="35">
        <v>1</v>
      </c>
      <c r="I65" s="33" t="s">
        <v>246</v>
      </c>
      <c r="J65" s="26">
        <f>228/1500</f>
        <v>0.152</v>
      </c>
      <c r="K65" s="27">
        <f>SUM(J65*H65)</f>
        <v>0.152</v>
      </c>
      <c r="L65" s="28">
        <f>($L$2*H65)</f>
        <v>500</v>
      </c>
      <c r="M65" s="36"/>
      <c r="N65" s="36"/>
      <c r="O65" s="36"/>
      <c r="P65" s="34"/>
    </row>
    <row r="66" spans="1:16" ht="14.25">
      <c r="A66" s="33" t="s">
        <v>238</v>
      </c>
      <c r="B66" s="111" t="s">
        <v>247</v>
      </c>
      <c r="C66" s="113" t="s">
        <v>248</v>
      </c>
      <c r="D66" s="33"/>
      <c r="E66" s="34"/>
      <c r="F66" s="90" t="s">
        <v>241</v>
      </c>
      <c r="G66" s="34" t="s">
        <v>249</v>
      </c>
      <c r="H66" s="35">
        <v>1</v>
      </c>
      <c r="I66" s="33" t="s">
        <v>127</v>
      </c>
      <c r="J66" s="26">
        <f>36/1000</f>
        <v>3.5999999999999997E-2</v>
      </c>
      <c r="K66" s="27">
        <f>SUM(J66*H66)</f>
        <v>3.5999999999999997E-2</v>
      </c>
      <c r="L66" s="28">
        <f>($L$2*H66)</f>
        <v>500</v>
      </c>
      <c r="M66" s="36"/>
      <c r="N66" s="41"/>
      <c r="O66" s="41"/>
      <c r="P66" s="34"/>
    </row>
    <row r="67" spans="1:16" ht="28.5">
      <c r="A67" s="33"/>
      <c r="B67" s="85" t="s">
        <v>250</v>
      </c>
      <c r="C67" s="114" t="s">
        <v>251</v>
      </c>
      <c r="D67" s="33"/>
      <c r="E67" s="34"/>
      <c r="F67" s="90" t="s">
        <v>245</v>
      </c>
      <c r="G67" s="33"/>
      <c r="H67" s="35">
        <v>1.0000000000000001E-5</v>
      </c>
      <c r="I67" s="33" t="s">
        <v>127</v>
      </c>
      <c r="J67" s="33"/>
      <c r="K67" s="33"/>
      <c r="L67" s="28">
        <f>($L$2*H67)</f>
        <v>5.0000000000000001E-3</v>
      </c>
      <c r="M67" s="36"/>
      <c r="N67" s="36"/>
      <c r="O67" s="36"/>
      <c r="P67" s="34"/>
    </row>
    <row r="68" spans="1:16" ht="14.25">
      <c r="A68" s="33" t="s">
        <v>252</v>
      </c>
      <c r="B68" s="85" t="s">
        <v>253</v>
      </c>
      <c r="C68" s="114" t="s">
        <v>254</v>
      </c>
      <c r="D68" s="33"/>
      <c r="E68" s="34"/>
      <c r="F68" s="90"/>
      <c r="G68" s="34"/>
      <c r="H68" s="35">
        <v>1</v>
      </c>
      <c r="I68" s="33" t="s">
        <v>127</v>
      </c>
      <c r="J68" s="26">
        <v>0.1</v>
      </c>
      <c r="K68" s="27">
        <f>SUM(J68*H68)</f>
        <v>0.1</v>
      </c>
      <c r="L68" s="28">
        <f>($L$2*H68)</f>
        <v>500</v>
      </c>
      <c r="M68" s="36"/>
      <c r="N68" s="36"/>
      <c r="O68" s="36"/>
      <c r="P68" s="34"/>
    </row>
    <row r="69" spans="1:16" ht="14.25">
      <c r="A69" s="33"/>
      <c r="B69" s="33"/>
      <c r="C69" s="90"/>
      <c r="D69" s="33"/>
      <c r="E69" s="34"/>
      <c r="F69" s="90"/>
      <c r="G69" s="33"/>
      <c r="H69" s="33"/>
      <c r="I69" s="33"/>
      <c r="J69" s="33"/>
      <c r="K69" s="33"/>
      <c r="L69" s="115"/>
      <c r="M69" s="36"/>
      <c r="N69" s="36"/>
      <c r="O69" s="36"/>
      <c r="P69" s="34"/>
    </row>
    <row r="70" spans="1:16" ht="14.25">
      <c r="A70" s="33"/>
      <c r="B70" s="33"/>
      <c r="C70" s="116"/>
      <c r="D70" s="33"/>
      <c r="E70" s="34"/>
      <c r="F70" s="90"/>
      <c r="G70" s="34"/>
      <c r="H70" s="36"/>
      <c r="I70" s="33"/>
      <c r="J70" s="26"/>
      <c r="K70" s="27"/>
      <c r="L70" s="115"/>
      <c r="M70" s="36"/>
      <c r="N70" s="36"/>
      <c r="O70" s="36"/>
      <c r="P70" s="34"/>
    </row>
    <row r="71" spans="1:16" ht="14.25">
      <c r="A71" s="33"/>
      <c r="B71" s="33"/>
      <c r="C71" s="90"/>
      <c r="D71" s="33"/>
      <c r="E71" s="34"/>
      <c r="F71" s="90"/>
      <c r="G71" s="34"/>
      <c r="H71" s="36"/>
      <c r="I71" s="33"/>
      <c r="J71" s="26"/>
      <c r="K71" s="117">
        <f>SUM(K3:K67)</f>
        <v>76.031885305118095</v>
      </c>
      <c r="L71" s="115"/>
      <c r="M71" s="36"/>
      <c r="N71" s="36"/>
      <c r="O71" s="36"/>
      <c r="P71" s="34"/>
    </row>
    <row r="72" spans="1:16" ht="14.25">
      <c r="A72" s="33"/>
      <c r="B72" s="33"/>
      <c r="C72" s="90"/>
      <c r="D72" s="33"/>
      <c r="E72" s="34"/>
      <c r="F72" s="90"/>
      <c r="G72" s="34"/>
      <c r="H72" s="36"/>
      <c r="I72" s="33"/>
      <c r="J72" s="26"/>
      <c r="K72" s="27">
        <f t="shared" ref="K72:K92" si="5">SUM(J72*H72)</f>
        <v>0</v>
      </c>
      <c r="L72" s="115"/>
      <c r="M72" s="36"/>
      <c r="N72" s="36"/>
      <c r="O72" s="36"/>
      <c r="P72" s="34"/>
    </row>
    <row r="73" spans="1:16" ht="14.25">
      <c r="A73" s="33"/>
      <c r="B73" s="33"/>
      <c r="C73" s="90"/>
      <c r="D73" s="33"/>
      <c r="E73" s="34"/>
      <c r="F73" s="90"/>
      <c r="G73" s="34"/>
      <c r="H73" s="36"/>
      <c r="I73" s="33"/>
      <c r="J73" s="33"/>
      <c r="K73" s="27">
        <f t="shared" si="5"/>
        <v>0</v>
      </c>
      <c r="L73" s="33"/>
      <c r="M73" s="36"/>
      <c r="N73" s="36"/>
      <c r="O73" s="36"/>
      <c r="P73" s="34"/>
    </row>
    <row r="74" spans="1:16" ht="14.25">
      <c r="A74" s="33"/>
      <c r="B74" s="33"/>
      <c r="C74" s="112" t="s">
        <v>255</v>
      </c>
      <c r="D74" s="33"/>
      <c r="E74" s="34"/>
      <c r="F74" s="90"/>
      <c r="G74" s="34"/>
      <c r="H74" s="36"/>
      <c r="I74" s="33"/>
      <c r="J74" s="33"/>
      <c r="K74" s="27">
        <f t="shared" si="5"/>
        <v>0</v>
      </c>
      <c r="L74" s="33"/>
      <c r="M74" s="36"/>
      <c r="N74" s="36"/>
      <c r="O74" s="36"/>
      <c r="P74" s="34"/>
    </row>
    <row r="75" spans="1:16" ht="14.25">
      <c r="A75" s="33"/>
      <c r="B75" s="33"/>
      <c r="C75" s="114" t="s">
        <v>256</v>
      </c>
      <c r="D75" s="33"/>
      <c r="E75" s="34"/>
      <c r="F75" s="90"/>
      <c r="G75" s="34"/>
      <c r="H75" s="36"/>
      <c r="I75" s="33"/>
      <c r="J75" s="33"/>
      <c r="K75" s="27">
        <f t="shared" si="5"/>
        <v>0</v>
      </c>
      <c r="L75" s="33"/>
      <c r="M75" s="36"/>
      <c r="N75" s="36"/>
      <c r="O75" s="36"/>
      <c r="P75" s="34"/>
    </row>
    <row r="76" spans="1:16" ht="14.25">
      <c r="K76" s="14">
        <f t="shared" si="5"/>
        <v>0</v>
      </c>
    </row>
    <row r="77" spans="1:16" ht="14.25">
      <c r="K77" s="14">
        <f t="shared" si="5"/>
        <v>0</v>
      </c>
    </row>
    <row r="78" spans="1:16" ht="14.25">
      <c r="K78" s="14">
        <f t="shared" si="5"/>
        <v>0</v>
      </c>
    </row>
    <row r="79" spans="1:16" ht="14.25">
      <c r="K79" s="14">
        <f t="shared" si="5"/>
        <v>0</v>
      </c>
    </row>
    <row r="80" spans="1:16" ht="14.25">
      <c r="K80" s="14">
        <f t="shared" si="5"/>
        <v>0</v>
      </c>
    </row>
    <row r="81" spans="11:11" ht="14.25">
      <c r="K81" s="14">
        <f t="shared" si="5"/>
        <v>0</v>
      </c>
    </row>
    <row r="82" spans="11:11" ht="14.25">
      <c r="K82" s="14">
        <f t="shared" si="5"/>
        <v>0</v>
      </c>
    </row>
    <row r="83" spans="11:11" ht="14.25">
      <c r="K83" s="14">
        <f t="shared" si="5"/>
        <v>0</v>
      </c>
    </row>
    <row r="84" spans="11:11" ht="14.25">
      <c r="K84" s="14">
        <f t="shared" si="5"/>
        <v>0</v>
      </c>
    </row>
    <row r="85" spans="11:11" ht="14.25">
      <c r="K85" s="14">
        <f t="shared" si="5"/>
        <v>0</v>
      </c>
    </row>
    <row r="86" spans="11:11" ht="14.25">
      <c r="K86" s="14">
        <f t="shared" si="5"/>
        <v>0</v>
      </c>
    </row>
    <row r="87" spans="11:11" ht="14.25">
      <c r="K87" s="14">
        <f t="shared" si="5"/>
        <v>0</v>
      </c>
    </row>
    <row r="88" spans="11:11" ht="14.25">
      <c r="K88" s="14">
        <f t="shared" si="5"/>
        <v>0</v>
      </c>
    </row>
    <row r="89" spans="11:11" ht="14.25">
      <c r="K89" s="14">
        <f t="shared" si="5"/>
        <v>0</v>
      </c>
    </row>
    <row r="90" spans="11:11" ht="14.25">
      <c r="K90" s="14">
        <f t="shared" si="5"/>
        <v>0</v>
      </c>
    </row>
    <row r="91" spans="11:11" ht="14.25">
      <c r="K91" s="14">
        <f t="shared" si="5"/>
        <v>0</v>
      </c>
    </row>
    <row r="92" spans="11:11" ht="14.25">
      <c r="K92" s="14">
        <f t="shared" si="5"/>
        <v>0</v>
      </c>
    </row>
  </sheetData>
  <pageMargins left="0.1" right="0.1" top="0.49370000000000008" bottom="0.49370000000000008" header="0.1" footer="0.1"/>
  <pageSetup paperSize="0" fitToWidth="0" fitToHeight="0" pageOrder="overThenDown" orientation="landscape" useFirstPageNumber="1" horizontalDpi="0" verticalDpi="0" copies="0"/>
  <headerFooter alignWithMargins="0">
    <oddHeader>&amp;C&amp;A</oddHeader>
    <oddFooter>&amp;CPage &amp;P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1832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94</cp:revision>
  <cp:lastPrinted>2015-05-04T16:43:59Z</cp:lastPrinted>
  <dcterms:created xsi:type="dcterms:W3CDTF">2014-08-26T07:42:22Z</dcterms:created>
  <dcterms:modified xsi:type="dcterms:W3CDTF">2020-05-05T16:56:21Z</dcterms:modified>
</cp:coreProperties>
</file>