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Flexystruder_v1\production_docs\"/>
    </mc:Choice>
  </mc:AlternateContent>
  <xr:revisionPtr revIDLastSave="0" documentId="8_{380AF6D0-BD38-4038-8105-D9B86F95A7C3}" xr6:coauthVersionLast="45" xr6:coauthVersionMax="45" xr10:uidLastSave="{00000000-0000-0000-0000-000000000000}"/>
  <bookViews>
    <workbookView xWindow="-120" yWindow="-120" windowWidth="29040" windowHeight="15840"/>
  </bookViews>
  <sheets>
    <sheet name="FlexyBOM" sheetId="1" r:id="rId1"/>
    <sheet name="Order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7" i="2" l="1"/>
  <c r="K47" i="2"/>
  <c r="N44" i="2"/>
  <c r="K44" i="2"/>
  <c r="N43" i="2"/>
  <c r="K43" i="2"/>
  <c r="N40" i="2"/>
  <c r="K40" i="2"/>
  <c r="K37" i="2"/>
  <c r="K35" i="2"/>
  <c r="K34" i="2"/>
  <c r="K33" i="2"/>
  <c r="K32" i="2"/>
  <c r="K31" i="2"/>
  <c r="N28" i="2"/>
  <c r="K28" i="2"/>
  <c r="K24" i="2"/>
  <c r="N23" i="2"/>
  <c r="K23" i="2"/>
  <c r="K22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</calcChain>
</file>

<file path=xl/sharedStrings.xml><?xml version="1.0" encoding="utf-8"?>
<sst xmlns="http://schemas.openxmlformats.org/spreadsheetml/2006/main" count="483" uniqueCount="155">
  <si>
    <t>Flexystruder 1.1 BOM</t>
  </si>
  <si>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</si>
  <si>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</si>
  <si>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</si>
  <si>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</si>
  <si>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</si>
  <si>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</si>
  <si>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</si>
  <si>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</si>
  <si>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</si>
  <si>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</si>
  <si>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</si>
  <si>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</si>
  <si>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</si>
  <si>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</si>
  <si>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Responsible</t>
  </si>
  <si>
    <t>To Order</t>
  </si>
  <si>
    <t>Notes</t>
  </si>
  <si>
    <t>Printed</t>
  </si>
  <si>
    <t>Flexystruder Body V1.1</t>
  </si>
  <si>
    <t>Aleph Objects</t>
  </si>
  <si>
    <t>ea</t>
  </si>
  <si>
    <t>Lulz Green</t>
  </si>
  <si>
    <t>PP-GP0061</t>
  </si>
  <si>
    <t>herringbone_large_gear</t>
  </si>
  <si>
    <t>extruder</t>
  </si>
  <si>
    <t>PP-GP0062</t>
  </si>
  <si>
    <t>herringbone_small_gear</t>
  </si>
  <si>
    <t>PP-GP0096</t>
  </si>
  <si>
    <t>Extruder mount, TAZ</t>
  </si>
  <si>
    <t>PP-GP0060</t>
  </si>
  <si>
    <t>Wade Reloaded Bearing Washer</t>
  </si>
  <si>
    <t>Hardware</t>
  </si>
  <si>
    <t>HD-NT0004</t>
  </si>
  <si>
    <t>M3 Nut, Zinc Plated</t>
  </si>
  <si>
    <t>Timberline</t>
  </si>
  <si>
    <t>small herringbone gear, extruder idler</t>
  </si>
  <si>
    <t>McMaster-Carr Supply Company</t>
  </si>
  <si>
    <t>90591A121</t>
  </si>
  <si>
    <t>HD-BT0012</t>
  </si>
  <si>
    <t>M3 Set Screw (Grub Screw)</t>
  </si>
  <si>
    <t>91390A100</t>
  </si>
  <si>
    <t>HD-MS0030</t>
  </si>
  <si>
    <t>M3-.5 3.8mm Heatset Insert</t>
  </si>
  <si>
    <t>McMasterCarr</t>
  </si>
  <si>
    <t>94180A331</t>
  </si>
  <si>
    <t>HD-BT0039</t>
  </si>
  <si>
    <t>M3 x 12 Bolt, SHCS Black-Oxide</t>
  </si>
  <si>
    <t>91290A110</t>
  </si>
  <si>
    <t>HD-WA0001</t>
  </si>
  <si>
    <t>M3 Washer, Steel, Zinc Plated</t>
  </si>
  <si>
    <t>91166A210</t>
  </si>
  <si>
    <t>HD-BT0010</t>
  </si>
  <si>
    <t>M4 x 20 Bolt, SHCS Black-Oxide</t>
  </si>
  <si>
    <t>Extruder/Buda</t>
  </si>
  <si>
    <t>91290A168</t>
  </si>
  <si>
    <t>HD-WA0005</t>
  </si>
  <si>
    <t>M4 Washer</t>
  </si>
  <si>
    <t>91166A230</t>
  </si>
  <si>
    <t>HD-NT0011</t>
  </si>
  <si>
    <t>M4 Nut,Zinc-Plated Steel</t>
  </si>
  <si>
    <t>extruder/buda</t>
  </si>
  <si>
    <t>90591A141</t>
  </si>
  <si>
    <t>HD-BT0108</t>
  </si>
  <si>
    <t>Short Hobbed bolt, M8 x 50 Hex Head Bolt</t>
  </si>
  <si>
    <t>quattro</t>
  </si>
  <si>
    <t>HD-NT0002</t>
  </si>
  <si>
    <t>M8 Nyloc Nut, Zinc Plated</t>
  </si>
  <si>
    <t>bearings, extruder</t>
  </si>
  <si>
    <t>90576A117</t>
  </si>
  <si>
    <t>HD-WA0008</t>
  </si>
  <si>
    <t>M8 shim washer - .5mm</t>
  </si>
  <si>
    <t>extruder, spooler,bearings</t>
  </si>
  <si>
    <t>91166A270</t>
  </si>
  <si>
    <t>HD-WA0009</t>
  </si>
  <si>
    <t>M8 shim washer – 1.0mm</t>
  </si>
  <si>
    <t>HD-WA0006</t>
  </si>
  <si>
    <t>M8 Washer, Steel, Zinc Plated</t>
  </si>
  <si>
    <t>Mechanical</t>
  </si>
  <si>
    <t>HD-MS0013</t>
  </si>
  <si>
    <t>608ZZ bearing</t>
  </si>
  <si>
    <t>vxb.com</t>
  </si>
  <si>
    <t>100Skate</t>
  </si>
  <si>
    <t>HD-MS0060</t>
  </si>
  <si>
    <t>M5-.8 11mm Heatset Insert</t>
  </si>
  <si>
    <t>94180A363</t>
  </si>
  <si>
    <t>HD-BT0049</t>
  </si>
  <si>
    <t>M5 x 14 Bolt, SHCS Black_Oxide</t>
  </si>
  <si>
    <t>Mcmaster-Carr Supply Company</t>
  </si>
  <si>
    <t>91290A230</t>
  </si>
  <si>
    <t>HD-MS0055</t>
  </si>
  <si>
    <t>Thumb Screw Knob for M5 SHCS, Black</t>
  </si>
  <si>
    <t>91175A063</t>
  </si>
  <si>
    <t>HD-TB0006</t>
  </si>
  <si>
    <t>.25”ODx.125”ID PTFE tube (~4”) - 50' roll</t>
  </si>
  <si>
    <t>Zoro Tools</t>
  </si>
  <si>
    <t>G3251001</t>
  </si>
  <si>
    <t>ft</t>
  </si>
  <si>
    <t>only comes in 50' rolls ($105)</t>
  </si>
  <si>
    <t>This Zoro tools PTFE should be much more consistent – need to test before using in production – only comes in 50' rolls (~150flexy's)</t>
  </si>
  <si>
    <t>.25”ODx.125”ID PTFE tube (~2.5”)</t>
  </si>
  <si>
    <t>8547K23</t>
  </si>
  <si>
    <t>This mcmaster PTFE needs to be replaced due to inconsistent quality and diameter</t>
  </si>
  <si>
    <t>HE-SH0027</t>
  </si>
  <si>
    <r>
      <t xml:space="preserve">Assy, Budaschnozzle 2.0c with </t>
    </r>
    <r>
      <rPr>
        <b/>
        <sz val="11"/>
        <color theme="1"/>
        <rFont val="Liberation Sans"/>
      </rPr>
      <t>0.5</t>
    </r>
    <r>
      <rPr>
        <sz val="10"/>
        <color theme="1"/>
        <rFont val="Arial"/>
        <family val="2"/>
      </rPr>
      <t xml:space="preserve"> nozzle</t>
    </r>
  </si>
  <si>
    <t>Electronic</t>
  </si>
  <si>
    <t>EL-HR0016-2</t>
  </si>
  <si>
    <t>NEMA 17 Stepper Motors, wires cut to 60mm</t>
  </si>
  <si>
    <t>Soyo</t>
  </si>
  <si>
    <t>SY42STH47-1504A</t>
  </si>
  <si>
    <t>part of EL-HR0016-2</t>
  </si>
  <si>
    <t>Connector Pins, Male</t>
  </si>
  <si>
    <t>Molex</t>
  </si>
  <si>
    <t>16-02-0108</t>
  </si>
  <si>
    <t>Digikey</t>
  </si>
  <si>
    <t>WM2565-ND</t>
  </si>
  <si>
    <t>Connector, 4 pin Male housing with latch</t>
  </si>
  <si>
    <t>WM2535-ND</t>
  </si>
  <si>
    <t>EMI/RFI-Shield Heat-Shrink Tubing 3/16" ID Before, 3/32" ID After, 48" L, Black, cut to 50mm</t>
  </si>
  <si>
    <t>7937K31</t>
  </si>
  <si>
    <t>mm</t>
  </si>
  <si>
    <t>Order</t>
  </si>
  <si>
    <t>QTY =</t>
  </si>
  <si>
    <t>Qty to order</t>
  </si>
  <si>
    <t>Timberline / McMaster</t>
  </si>
  <si>
    <t>HD-BT0005</t>
  </si>
  <si>
    <t>M3 x 10 Bolt, SHCS Black-Oxide</t>
  </si>
  <si>
    <t>91290A115</t>
  </si>
  <si>
    <t>Mcmaster</t>
  </si>
  <si>
    <t>.25”ODx.125”ID PTFE tube (~4”)</t>
  </si>
  <si>
    <t>This mcmaster tubing sucks – replacing with line below</t>
  </si>
  <si>
    <t>TL-CS0083</t>
  </si>
  <si>
    <t>TL-CS0129</t>
  </si>
  <si>
    <t>Interference-Shielding Heat-Shrink Tubing, 3/8" ID Before, 3/16" ID After, 48" Long, Black</t>
  </si>
  <si>
    <t>7937K33</t>
  </si>
  <si>
    <t>VXB</t>
  </si>
  <si>
    <t>HD-MS0204</t>
  </si>
  <si>
    <t>100 Sealed Skateboard/inline/Rollerblade Skate Bearing Ball Bearings</t>
  </si>
  <si>
    <t>kit708</t>
  </si>
  <si>
    <t>In-House</t>
  </si>
  <si>
    <t>PP-GP0166</t>
  </si>
  <si>
    <t>Flexystruder Body V1.1b</t>
  </si>
  <si>
    <t>Lulz Green?</t>
  </si>
  <si>
    <t>PP-GP0158</t>
  </si>
  <si>
    <t>Extruder Mount, TAZ, Lulz Green</t>
  </si>
  <si>
    <r>
      <t xml:space="preserve">Assy, Budaschnozzle 2.0c with </t>
    </r>
    <r>
      <rPr>
        <b/>
        <sz val="11"/>
        <color theme="1"/>
        <rFont val="Liberation Sans"/>
      </rPr>
      <t>0.5</t>
    </r>
    <r>
      <rPr>
        <sz val="10"/>
        <color rgb="FF000000"/>
        <rFont val="Arial"/>
        <family val="2"/>
      </rPr>
      <t xml:space="preserve"> nozzle</t>
    </r>
  </si>
  <si>
    <t>MBK</t>
  </si>
  <si>
    <t>Hobbed Bolt, M8 x 50mm Hex head, 26mm offset, Stainless Steel</t>
  </si>
  <si>
    <t>EL-MS0205</t>
  </si>
  <si>
    <t>CONN TERM MALE 22-24AWG TIN</t>
  </si>
  <si>
    <t>WM2517TR-ND</t>
  </si>
  <si>
    <t>EL-MS0061</t>
  </si>
  <si>
    <t>CONN HOUSING MALE 4POS .100</t>
  </si>
  <si>
    <t>Changzhou FTX Motors Co., Ltd.</t>
  </si>
  <si>
    <t>EL-MT0001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</si>
</sst>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-&quot;&quot;$&quot;#,##0.00;"/>
    <numFmt numFmtId="165" formatCode="[$$-409]#,##0.00;[Red]&quot;-&quot;[$$-409]#,##0.00"/>
  </numFmts>
  <fonts count="2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1"/>
    </font>
    <font>
      <sz val="10"/>
      <color theme="1"/>
      <name val="Liberation Serif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Liberation Sans"/>
    </font>
    <font>
      <b/>
      <sz val="11"/>
      <color theme="1"/>
      <name val="Liberation Sans"/>
    </font>
    <font>
      <sz val="12"/>
      <color theme="1"/>
      <name val="Liberation Sans"/>
    </font>
    <font>
      <b/>
      <sz val="12"/>
      <color theme="1"/>
      <name val="Liberation Sans"/>
    </font>
    <font>
      <b/>
      <sz val="14"/>
      <color theme="1"/>
      <name val="Liberation Sans"/>
    </font>
    <font>
      <b/>
      <sz val="11"/>
      <color rgb="FFFFFFFF"/>
      <name val="Liberation Sans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C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E6E6E6"/>
        <bgColor rgb="FFE6E6E6"/>
      </patternFill>
    </fill>
    <fill>
      <patternFill patternType="solid">
        <fgColor rgb="FFCCFFFF"/>
        <b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51">
    <xf numFmtId="0" fontId="0" fillId="0" borderId="0" xfId="0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8" fillId="0" borderId="0" xfId="0" applyFont="1" applyFill="1"/>
    <xf numFmtId="0" fontId="9" fillId="0" borderId="0" xfId="0" applyFont="1" applyFill="1"/>
    <xf numFmtId="165" fontId="8" fillId="0" borderId="0" xfId="0" applyNumberFormat="1" applyFont="1" applyFill="1"/>
    <xf numFmtId="0" fontId="6" fillId="0" borderId="0" xfId="0" applyFont="1" applyFill="1" applyBorder="1" applyAlignment="1" applyProtection="1">
      <alignment horizontal="center"/>
    </xf>
    <xf numFmtId="0" fontId="10" fillId="0" borderId="0" xfId="0" applyFont="1" applyFill="1" applyAlignment="1">
      <alignment wrapText="1"/>
    </xf>
    <xf numFmtId="0" fontId="5" fillId="0" borderId="0" xfId="1" applyFont="1" applyFill="1"/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3" fillId="0" borderId="0" xfId="0" applyFont="1" applyFill="1"/>
    <xf numFmtId="0" fontId="12" fillId="0" borderId="0" xfId="0" applyFont="1" applyFill="1" applyBorder="1" applyAlignment="1" applyProtection="1">
      <alignment horizontal="right"/>
    </xf>
    <xf numFmtId="0" fontId="5" fillId="0" borderId="0" xfId="1" applyFont="1" applyFill="1" applyAlignment="1">
      <alignment horizontal="right"/>
    </xf>
    <xf numFmtId="165" fontId="5" fillId="0" borderId="0" xfId="1" applyNumberFormat="1" applyFont="1" applyFill="1"/>
    <xf numFmtId="0" fontId="15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8" fillId="2" borderId="1" xfId="0" applyFont="1" applyFill="1" applyBorder="1"/>
    <xf numFmtId="0" fontId="18" fillId="2" borderId="2" xfId="0" applyFont="1" applyFill="1" applyBorder="1"/>
    <xf numFmtId="0" fontId="0" fillId="3" borderId="0" xfId="0" applyFill="1"/>
    <xf numFmtId="0" fontId="4" fillId="0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/>
    <xf numFmtId="0" fontId="16" fillId="0" borderId="0" xfId="0" applyFont="1"/>
    <xf numFmtId="0" fontId="5" fillId="0" borderId="0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/>
    <xf numFmtId="0" fontId="6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/>
    <xf numFmtId="0" fontId="0" fillId="4" borderId="0" xfId="0" applyFill="1"/>
    <xf numFmtId="0" fontId="7" fillId="4" borderId="0" xfId="0" applyFont="1" applyFill="1" applyBorder="1" applyAlignment="1" applyProtection="1">
      <alignment horizontal="right"/>
    </xf>
    <xf numFmtId="0" fontId="10" fillId="4" borderId="0" xfId="0" applyFont="1" applyFill="1" applyAlignment="1">
      <alignment wrapText="1"/>
    </xf>
    <xf numFmtId="165" fontId="6" fillId="4" borderId="0" xfId="0" applyNumberFormat="1" applyFont="1" applyFill="1" applyBorder="1" applyAlignment="1" applyProtection="1"/>
    <xf numFmtId="164" fontId="6" fillId="4" borderId="0" xfId="0" applyNumberFormat="1" applyFont="1" applyFill="1" applyBorder="1" applyAlignment="1" applyProtection="1"/>
    <xf numFmtId="0" fontId="5" fillId="4" borderId="0" xfId="1" applyFont="1" applyFill="1"/>
    <xf numFmtId="0" fontId="5" fillId="0" borderId="0" xfId="1" applyFont="1" applyFill="1" applyAlignment="1">
      <alignment horizontal="center"/>
    </xf>
    <xf numFmtId="0" fontId="5" fillId="3" borderId="0" xfId="1" applyFont="1" applyFill="1"/>
    <xf numFmtId="0" fontId="6" fillId="3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13" workbookViewId="0">
      <selection activeCell="K1" sqref="K1:L1048576"/>
    </sheetView>
  </sheetViews>
  <sheetFormatPr defaultRowHeight="14.25"/>
  <cols>
    <col min="1" max="1022" width="10.625" customWidth="1"/>
  </cols>
  <sheetData>
    <row r="1" spans="1:18" s="3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</row>
    <row r="2" spans="1:18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8" s="3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</row>
    <row r="4" spans="1:18" s="3" customFormat="1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13</v>
      </c>
      <c r="L4" s="2" t="s">
        <v>14</v>
      </c>
      <c r="M4" s="1" t="s">
        <v>15</v>
      </c>
      <c r="N4" s="1" t="s">
        <v>16</v>
      </c>
      <c r="O4" s="1" t="s">
        <v>17</v>
      </c>
      <c r="P4" s="1"/>
      <c r="Q4" s="1"/>
      <c r="R4" s="1"/>
    </row>
    <row r="5" spans="1:18" s="4" customFormat="1">
      <c r="A5" s="4" t="s">
        <v>18</v>
      </c>
      <c r="D5" s="5" t="s">
        <v>19</v>
      </c>
      <c r="E5" s="4" t="s">
        <v>20</v>
      </c>
      <c r="F5" s="6"/>
      <c r="G5" s="4" t="s">
        <v>20</v>
      </c>
      <c r="H5" s="6"/>
      <c r="I5" s="4">
        <v>1</v>
      </c>
      <c r="J5" s="4" t="s">
        <v>21</v>
      </c>
      <c r="K5" s="4" t="s">
        <v>22</v>
      </c>
      <c r="L5" s="7"/>
      <c r="M5" s="6"/>
      <c r="N5" s="6"/>
      <c r="O5" s="6"/>
      <c r="P5" s="6"/>
      <c r="Q5" s="6"/>
      <c r="R5" s="6"/>
    </row>
    <row r="6" spans="1:18" s="4" customFormat="1" ht="12.75">
      <c r="A6" s="4" t="s">
        <v>18</v>
      </c>
      <c r="C6" s="4" t="s">
        <v>23</v>
      </c>
      <c r="D6" s="4" t="s">
        <v>24</v>
      </c>
      <c r="E6" s="4" t="s">
        <v>20</v>
      </c>
      <c r="G6" s="4" t="s">
        <v>20</v>
      </c>
      <c r="I6" s="4">
        <v>1</v>
      </c>
      <c r="J6" s="4" t="s">
        <v>21</v>
      </c>
      <c r="K6" s="4" t="s">
        <v>25</v>
      </c>
      <c r="L6" s="9"/>
    </row>
    <row r="7" spans="1:18" s="4" customFormat="1" ht="12.75">
      <c r="A7" s="4" t="s">
        <v>18</v>
      </c>
      <c r="C7" s="4" t="s">
        <v>26</v>
      </c>
      <c r="D7" s="4" t="s">
        <v>27</v>
      </c>
      <c r="E7" s="4" t="s">
        <v>20</v>
      </c>
      <c r="G7" s="4" t="s">
        <v>20</v>
      </c>
      <c r="I7" s="4">
        <v>1</v>
      </c>
      <c r="J7" s="4" t="s">
        <v>21</v>
      </c>
      <c r="K7" s="4" t="s">
        <v>25</v>
      </c>
      <c r="L7" s="9"/>
    </row>
    <row r="8" spans="1:18" s="4" customFormat="1" ht="12.75">
      <c r="A8" s="4" t="s">
        <v>18</v>
      </c>
      <c r="C8" s="4" t="s">
        <v>28</v>
      </c>
      <c r="D8" s="4" t="s">
        <v>29</v>
      </c>
      <c r="E8" s="4" t="s">
        <v>20</v>
      </c>
      <c r="G8" s="4" t="s">
        <v>20</v>
      </c>
      <c r="I8" s="4">
        <v>1</v>
      </c>
      <c r="J8" s="4" t="s">
        <v>21</v>
      </c>
      <c r="K8" s="4" t="s">
        <v>22</v>
      </c>
      <c r="L8" s="9"/>
    </row>
    <row r="9" spans="1:18" s="4" customFormat="1" ht="12.75">
      <c r="A9" s="4" t="s">
        <v>18</v>
      </c>
      <c r="C9" s="4" t="s">
        <v>30</v>
      </c>
      <c r="D9" s="4" t="s">
        <v>31</v>
      </c>
      <c r="E9" s="4" t="s">
        <v>20</v>
      </c>
      <c r="G9" s="4" t="s">
        <v>20</v>
      </c>
      <c r="I9" s="4">
        <v>1</v>
      </c>
      <c r="J9" s="4" t="s">
        <v>21</v>
      </c>
      <c r="K9" s="4" t="s">
        <v>25</v>
      </c>
      <c r="L9" s="9"/>
    </row>
    <row r="10" spans="1:18" s="4" customFormat="1">
      <c r="A10" s="4" t="s">
        <v>32</v>
      </c>
      <c r="C10" s="4" t="s">
        <v>33</v>
      </c>
      <c r="D10" s="4" t="s">
        <v>34</v>
      </c>
      <c r="G10" s="4" t="s">
        <v>35</v>
      </c>
      <c r="H10" s="10"/>
      <c r="I10" s="4">
        <v>1</v>
      </c>
      <c r="J10" s="4" t="s">
        <v>21</v>
      </c>
      <c r="K10" s="4" t="s">
        <v>36</v>
      </c>
      <c r="L10" s="9"/>
      <c r="O10" s="4" t="s">
        <v>37</v>
      </c>
      <c r="P10" s="4" t="s">
        <v>38</v>
      </c>
    </row>
    <row r="11" spans="1:18" s="4" customFormat="1">
      <c r="A11" s="4" t="s">
        <v>32</v>
      </c>
      <c r="C11" s="4" t="s">
        <v>39</v>
      </c>
      <c r="D11" s="4" t="s">
        <v>40</v>
      </c>
      <c r="G11" s="4" t="s">
        <v>35</v>
      </c>
      <c r="H11" s="10"/>
      <c r="I11" s="4">
        <v>1</v>
      </c>
      <c r="J11" s="4" t="s">
        <v>21</v>
      </c>
      <c r="L11" s="9"/>
      <c r="O11" s="4" t="s">
        <v>37</v>
      </c>
      <c r="P11" s="4" t="s">
        <v>41</v>
      </c>
    </row>
    <row r="12" spans="1:18" s="4" customFormat="1">
      <c r="A12" s="4" t="s">
        <v>32</v>
      </c>
      <c r="C12" s="4" t="s">
        <v>42</v>
      </c>
      <c r="D12" s="4" t="s">
        <v>43</v>
      </c>
      <c r="G12" s="4" t="s">
        <v>35</v>
      </c>
      <c r="H12" s="10"/>
      <c r="I12" s="11">
        <v>4</v>
      </c>
      <c r="J12" s="4" t="s">
        <v>21</v>
      </c>
      <c r="L12" s="9"/>
      <c r="O12" s="4" t="s">
        <v>44</v>
      </c>
      <c r="P12" s="4" t="s">
        <v>45</v>
      </c>
    </row>
    <row r="13" spans="1:18" s="4" customFormat="1">
      <c r="A13" s="4" t="s">
        <v>32</v>
      </c>
      <c r="C13" s="4" t="s">
        <v>46</v>
      </c>
      <c r="D13" s="4" t="s">
        <v>47</v>
      </c>
      <c r="G13" s="4" t="s">
        <v>35</v>
      </c>
      <c r="H13" s="5"/>
      <c r="I13" s="4">
        <v>3</v>
      </c>
      <c r="J13" s="4" t="s">
        <v>21</v>
      </c>
      <c r="L13" s="9"/>
      <c r="O13" s="4" t="s">
        <v>37</v>
      </c>
      <c r="P13" s="4" t="s">
        <v>48</v>
      </c>
    </row>
    <row r="14" spans="1:18" s="4" customFormat="1">
      <c r="A14" s="4" t="s">
        <v>32</v>
      </c>
      <c r="C14" s="4" t="s">
        <v>49</v>
      </c>
      <c r="D14" s="4" t="s">
        <v>50</v>
      </c>
      <c r="G14" s="4" t="s">
        <v>35</v>
      </c>
      <c r="H14" s="10"/>
      <c r="I14" s="4">
        <v>3</v>
      </c>
      <c r="J14" s="4" t="s">
        <v>21</v>
      </c>
      <c r="L14" s="9"/>
      <c r="O14" s="4" t="s">
        <v>37</v>
      </c>
      <c r="P14" s="4" t="s">
        <v>51</v>
      </c>
    </row>
    <row r="15" spans="1:18" s="4" customFormat="1">
      <c r="A15" s="4" t="s">
        <v>32</v>
      </c>
      <c r="C15" s="4" t="s">
        <v>52</v>
      </c>
      <c r="D15" s="4" t="s">
        <v>53</v>
      </c>
      <c r="G15" s="4" t="s">
        <v>35</v>
      </c>
      <c r="H15" s="10"/>
      <c r="I15" s="4">
        <v>2</v>
      </c>
      <c r="J15" s="4" t="s">
        <v>21</v>
      </c>
      <c r="K15" s="4" t="s">
        <v>54</v>
      </c>
      <c r="L15" s="9"/>
      <c r="O15" s="4" t="s">
        <v>37</v>
      </c>
      <c r="P15" s="4" t="s">
        <v>55</v>
      </c>
    </row>
    <row r="16" spans="1:18" s="4" customFormat="1">
      <c r="A16" s="4" t="s">
        <v>32</v>
      </c>
      <c r="C16" s="4" t="s">
        <v>56</v>
      </c>
      <c r="D16" s="4" t="s">
        <v>57</v>
      </c>
      <c r="G16" s="4" t="s">
        <v>35</v>
      </c>
      <c r="H16" s="10"/>
      <c r="I16" s="4">
        <v>2</v>
      </c>
      <c r="J16" s="4" t="s">
        <v>21</v>
      </c>
      <c r="K16" s="4" t="s">
        <v>54</v>
      </c>
      <c r="L16" s="9"/>
      <c r="O16" s="4" t="s">
        <v>37</v>
      </c>
      <c r="P16" s="4" t="s">
        <v>58</v>
      </c>
    </row>
    <row r="17" spans="1:20" s="4" customFormat="1">
      <c r="A17" s="4" t="s">
        <v>32</v>
      </c>
      <c r="C17" s="4" t="s">
        <v>59</v>
      </c>
      <c r="D17" s="4" t="s">
        <v>60</v>
      </c>
      <c r="G17" s="4" t="s">
        <v>35</v>
      </c>
      <c r="H17" s="10"/>
      <c r="I17" s="4">
        <v>2</v>
      </c>
      <c r="J17" s="4" t="s">
        <v>21</v>
      </c>
      <c r="K17" s="4" t="s">
        <v>61</v>
      </c>
      <c r="L17" s="9"/>
      <c r="O17" s="4" t="s">
        <v>37</v>
      </c>
      <c r="P17" s="4" t="s">
        <v>62</v>
      </c>
    </row>
    <row r="18" spans="1:20" s="4" customFormat="1" ht="12.75">
      <c r="A18" s="4" t="s">
        <v>32</v>
      </c>
      <c r="C18" s="4" t="s">
        <v>63</v>
      </c>
      <c r="D18" s="4" t="s">
        <v>64</v>
      </c>
      <c r="G18" s="4" t="s">
        <v>65</v>
      </c>
      <c r="I18" s="4">
        <v>1</v>
      </c>
      <c r="J18" s="4" t="s">
        <v>21</v>
      </c>
      <c r="K18" s="4" t="s">
        <v>25</v>
      </c>
      <c r="L18" s="9"/>
    </row>
    <row r="19" spans="1:20" s="4" customFormat="1">
      <c r="A19" s="4" t="s">
        <v>32</v>
      </c>
      <c r="C19" s="4" t="s">
        <v>66</v>
      </c>
      <c r="D19" s="4" t="s">
        <v>67</v>
      </c>
      <c r="G19" s="4" t="s">
        <v>35</v>
      </c>
      <c r="H19" s="10"/>
      <c r="I19" s="4">
        <v>1</v>
      </c>
      <c r="J19" s="4" t="s">
        <v>21</v>
      </c>
      <c r="K19" s="4" t="s">
        <v>68</v>
      </c>
      <c r="L19" s="9"/>
      <c r="O19" s="4" t="s">
        <v>37</v>
      </c>
      <c r="P19" s="4" t="s">
        <v>69</v>
      </c>
    </row>
    <row r="20" spans="1:20" s="4" customFormat="1">
      <c r="A20" s="4" t="s">
        <v>32</v>
      </c>
      <c r="C20" s="4" t="s">
        <v>70</v>
      </c>
      <c r="D20" s="4" t="s">
        <v>71</v>
      </c>
      <c r="G20" s="4" t="s">
        <v>35</v>
      </c>
      <c r="H20" s="10"/>
      <c r="I20" s="4">
        <v>1</v>
      </c>
      <c r="J20" s="4" t="s">
        <v>21</v>
      </c>
      <c r="K20" s="4" t="s">
        <v>72</v>
      </c>
      <c r="L20" s="9"/>
      <c r="O20" s="4" t="s">
        <v>37</v>
      </c>
      <c r="P20" s="4" t="s">
        <v>73</v>
      </c>
    </row>
    <row r="21" spans="1:20" s="4" customFormat="1">
      <c r="A21" s="4" t="s">
        <v>32</v>
      </c>
      <c r="C21" s="4" t="s">
        <v>74</v>
      </c>
      <c r="D21" s="4" t="s">
        <v>75</v>
      </c>
      <c r="G21" s="4" t="s">
        <v>35</v>
      </c>
      <c r="H21" s="10"/>
      <c r="I21" s="4">
        <v>1</v>
      </c>
      <c r="J21" s="4" t="s">
        <v>21</v>
      </c>
      <c r="K21" s="4" t="s">
        <v>72</v>
      </c>
      <c r="L21" s="9"/>
      <c r="O21" s="4" t="s">
        <v>37</v>
      </c>
      <c r="P21" s="4" t="s">
        <v>73</v>
      </c>
    </row>
    <row r="22" spans="1:20" s="4" customFormat="1">
      <c r="A22" s="4" t="s">
        <v>32</v>
      </c>
      <c r="C22" s="4" t="s">
        <v>76</v>
      </c>
      <c r="D22" s="4" t="s">
        <v>77</v>
      </c>
      <c r="G22" s="4" t="s">
        <v>35</v>
      </c>
      <c r="H22" s="10"/>
      <c r="I22" s="4">
        <v>3</v>
      </c>
      <c r="J22" s="4" t="s">
        <v>21</v>
      </c>
      <c r="K22" s="4" t="s">
        <v>72</v>
      </c>
      <c r="L22" s="9"/>
      <c r="O22" s="4" t="s">
        <v>37</v>
      </c>
      <c r="P22" s="4" t="s">
        <v>73</v>
      </c>
    </row>
    <row r="23" spans="1:20" s="4" customFormat="1" ht="12.75">
      <c r="A23" s="4" t="s">
        <v>78</v>
      </c>
      <c r="C23" s="4" t="s">
        <v>79</v>
      </c>
      <c r="D23" s="4" t="s">
        <v>80</v>
      </c>
      <c r="G23" s="4" t="s">
        <v>81</v>
      </c>
      <c r="H23" s="4" t="s">
        <v>82</v>
      </c>
      <c r="I23" s="4">
        <v>2</v>
      </c>
      <c r="J23" s="4" t="s">
        <v>21</v>
      </c>
      <c r="L23" s="9"/>
    </row>
    <row r="24" spans="1:20" s="4" customFormat="1">
      <c r="A24" s="4" t="s">
        <v>32</v>
      </c>
      <c r="C24" s="4" t="s">
        <v>83</v>
      </c>
      <c r="D24" s="4" t="s">
        <v>84</v>
      </c>
      <c r="G24" s="4" t="s">
        <v>35</v>
      </c>
      <c r="H24" s="10"/>
      <c r="I24" s="4">
        <v>1</v>
      </c>
      <c r="J24" s="4" t="s">
        <v>21</v>
      </c>
      <c r="L24" s="9"/>
      <c r="O24" s="4" t="s">
        <v>44</v>
      </c>
      <c r="P24" s="4" t="s">
        <v>85</v>
      </c>
    </row>
    <row r="25" spans="1:20" s="4" customFormat="1">
      <c r="A25" s="4" t="s">
        <v>32</v>
      </c>
      <c r="C25" s="4" t="s">
        <v>86</v>
      </c>
      <c r="D25" s="4" t="s">
        <v>87</v>
      </c>
      <c r="G25" s="4" t="s">
        <v>35</v>
      </c>
      <c r="H25" s="10"/>
      <c r="I25" s="4">
        <v>1</v>
      </c>
      <c r="J25" s="4" t="s">
        <v>21</v>
      </c>
      <c r="L25" s="9"/>
      <c r="O25" s="4" t="s">
        <v>88</v>
      </c>
      <c r="P25" s="4" t="s">
        <v>89</v>
      </c>
    </row>
    <row r="26" spans="1:20" s="4" customFormat="1">
      <c r="A26" s="4" t="s">
        <v>32</v>
      </c>
      <c r="C26" s="4" t="s">
        <v>90</v>
      </c>
      <c r="D26" s="4" t="s">
        <v>91</v>
      </c>
      <c r="G26" s="4" t="s">
        <v>35</v>
      </c>
      <c r="H26" s="10"/>
      <c r="I26" s="4">
        <v>1</v>
      </c>
      <c r="J26" s="4" t="s">
        <v>21</v>
      </c>
      <c r="L26" s="9"/>
      <c r="O26" s="4" t="s">
        <v>37</v>
      </c>
      <c r="P26" s="4" t="s">
        <v>92</v>
      </c>
    </row>
    <row r="27" spans="1:20" s="4" customFormat="1">
      <c r="A27" s="4" t="s">
        <v>32</v>
      </c>
      <c r="B27" s="13"/>
      <c r="C27" s="4" t="s">
        <v>93</v>
      </c>
      <c r="D27" s="4" t="s">
        <v>94</v>
      </c>
      <c r="E27" s="6"/>
      <c r="F27" s="6"/>
      <c r="G27" s="4" t="s">
        <v>95</v>
      </c>
      <c r="H27" s="14" t="s">
        <v>96</v>
      </c>
      <c r="I27" s="4">
        <v>0.25</v>
      </c>
      <c r="J27" s="4" t="s">
        <v>97</v>
      </c>
      <c r="K27" s="4" t="s">
        <v>98</v>
      </c>
      <c r="L27" s="8"/>
      <c r="M27" s="5"/>
      <c r="N27" s="7"/>
      <c r="O27" s="15" t="s">
        <v>99</v>
      </c>
      <c r="P27" s="6"/>
      <c r="Q27" s="5"/>
      <c r="R27" s="6"/>
      <c r="S27" s="6"/>
      <c r="T27" s="6"/>
    </row>
    <row r="28" spans="1:20" s="16" customFormat="1">
      <c r="A28" s="16" t="s">
        <v>32</v>
      </c>
      <c r="C28" s="16" t="s">
        <v>93</v>
      </c>
      <c r="D28" s="16" t="s">
        <v>100</v>
      </c>
      <c r="E28" s="17"/>
      <c r="F28" s="17"/>
      <c r="G28" s="16" t="s">
        <v>37</v>
      </c>
      <c r="H28" s="18" t="s">
        <v>101</v>
      </c>
      <c r="I28" s="17">
        <v>1</v>
      </c>
      <c r="J28" s="17"/>
      <c r="K28" s="17"/>
      <c r="L28" s="19"/>
      <c r="M28" s="17"/>
      <c r="N28" s="17"/>
      <c r="O28" s="16" t="s">
        <v>102</v>
      </c>
      <c r="P28" s="17"/>
      <c r="Q28" s="17"/>
      <c r="R28" s="17"/>
    </row>
    <row r="29" spans="1:20" s="4" customFormat="1" ht="11.65" customHeight="1">
      <c r="A29" s="4" t="s">
        <v>78</v>
      </c>
      <c r="C29" s="4" t="s">
        <v>103</v>
      </c>
      <c r="D29" s="4" t="s">
        <v>104</v>
      </c>
      <c r="E29" s="4" t="s">
        <v>20</v>
      </c>
      <c r="G29" s="4" t="s">
        <v>20</v>
      </c>
      <c r="I29" s="4">
        <v>1</v>
      </c>
      <c r="J29" s="4" t="s">
        <v>21</v>
      </c>
      <c r="L29" s="9"/>
    </row>
    <row r="30" spans="1:20" s="15" customFormat="1">
      <c r="A30" s="15" t="s">
        <v>105</v>
      </c>
      <c r="B30" s="4"/>
      <c r="C30" s="4" t="s">
        <v>106</v>
      </c>
      <c r="D30" s="4" t="s">
        <v>107</v>
      </c>
      <c r="E30" s="5"/>
      <c r="F30" s="5"/>
      <c r="G30" s="4" t="s">
        <v>108</v>
      </c>
      <c r="H30" s="4" t="s">
        <v>109</v>
      </c>
      <c r="I30" s="4">
        <v>1</v>
      </c>
      <c r="J30" s="4" t="s">
        <v>21</v>
      </c>
      <c r="L30" s="20"/>
    </row>
    <row r="31" spans="1:20" s="15" customFormat="1" ht="12.75">
      <c r="A31" s="15" t="s">
        <v>105</v>
      </c>
      <c r="C31" s="15" t="s">
        <v>110</v>
      </c>
      <c r="D31" s="4" t="s">
        <v>111</v>
      </c>
      <c r="E31" s="4" t="s">
        <v>112</v>
      </c>
      <c r="F31" s="4" t="s">
        <v>113</v>
      </c>
      <c r="G31" s="4" t="s">
        <v>114</v>
      </c>
      <c r="H31" s="4" t="s">
        <v>115</v>
      </c>
      <c r="I31" s="4">
        <v>4</v>
      </c>
      <c r="J31" s="4" t="s">
        <v>21</v>
      </c>
      <c r="L31" s="20"/>
    </row>
    <row r="32" spans="1:20" s="15" customFormat="1" ht="12.75">
      <c r="A32" s="15" t="s">
        <v>105</v>
      </c>
      <c r="C32" s="15" t="s">
        <v>110</v>
      </c>
      <c r="D32" s="4" t="s">
        <v>116</v>
      </c>
      <c r="E32" s="4" t="s">
        <v>112</v>
      </c>
      <c r="F32" s="4">
        <v>701070003</v>
      </c>
      <c r="G32" s="4" t="s">
        <v>114</v>
      </c>
      <c r="H32" s="4" t="s">
        <v>117</v>
      </c>
      <c r="I32" s="4">
        <v>1</v>
      </c>
      <c r="J32" s="4" t="s">
        <v>21</v>
      </c>
      <c r="L32" s="20"/>
    </row>
    <row r="33" spans="1:12" s="15" customFormat="1" ht="12.75">
      <c r="A33" s="15" t="s">
        <v>105</v>
      </c>
      <c r="C33" s="15" t="s">
        <v>110</v>
      </c>
      <c r="D33" s="15" t="s">
        <v>118</v>
      </c>
      <c r="G33" s="15" t="s">
        <v>88</v>
      </c>
      <c r="H33" s="15" t="s">
        <v>119</v>
      </c>
      <c r="I33" s="15">
        <v>80</v>
      </c>
      <c r="J33" s="15" t="s">
        <v>120</v>
      </c>
      <c r="L33" s="20"/>
    </row>
    <row r="34" spans="1:12" s="5" customFormat="1"/>
    <row r="37" spans="1:12" ht="15">
      <c r="J37" s="22"/>
    </row>
  </sheetData>
  <pageMargins left="0" right="0" top="0.39370000000000011" bottom="0.39370000000000011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/>
  </sheetViews>
  <sheetFormatPr defaultRowHeight="12.2"/>
  <cols>
    <col min="1" max="1" width="22.625" customWidth="1"/>
    <col min="2" max="2" width="10.625" style="24" customWidth="1"/>
    <col min="3" max="3" width="22.875" customWidth="1"/>
    <col min="4" max="4" width="33.125" customWidth="1"/>
    <col min="5" max="7" width="10.625" customWidth="1"/>
    <col min="8" max="8" width="15" customWidth="1"/>
    <col min="9" max="10" width="10.625" customWidth="1"/>
    <col min="11" max="12" width="10.625" style="27" customWidth="1"/>
    <col min="13" max="1024" width="10.625" customWidth="1"/>
  </cols>
  <sheetData>
    <row r="1" spans="1:22" ht="18">
      <c r="A1" s="23" t="s">
        <v>121</v>
      </c>
      <c r="C1" s="25" t="s">
        <v>122</v>
      </c>
      <c r="D1" s="26">
        <v>100</v>
      </c>
    </row>
    <row r="2" spans="1:22" ht="14.25"/>
    <row r="3" spans="1:22" s="3" customFormat="1" ht="12.75">
      <c r="A3" s="1" t="s">
        <v>1</v>
      </c>
      <c r="B3" s="28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9" t="s">
        <v>123</v>
      </c>
      <c r="L3" s="30"/>
      <c r="M3" s="1" t="s">
        <v>11</v>
      </c>
      <c r="N3" s="1" t="s">
        <v>12</v>
      </c>
      <c r="O3" s="1" t="s">
        <v>13</v>
      </c>
      <c r="P3" s="2" t="s">
        <v>14</v>
      </c>
      <c r="Q3" s="1" t="s">
        <v>15</v>
      </c>
      <c r="R3" s="1" t="s">
        <v>16</v>
      </c>
      <c r="S3" s="1" t="s">
        <v>17</v>
      </c>
      <c r="T3" s="1"/>
      <c r="U3" s="1"/>
      <c r="V3" s="1"/>
    </row>
    <row r="4" spans="1:22" ht="15.75">
      <c r="A4" s="31" t="s">
        <v>124</v>
      </c>
    </row>
    <row r="5" spans="1:22" s="3" customFormat="1" ht="14.25">
      <c r="A5" s="3" t="s">
        <v>32</v>
      </c>
      <c r="B5" s="32"/>
      <c r="C5" s="3" t="s">
        <v>33</v>
      </c>
      <c r="D5" s="3" t="s">
        <v>34</v>
      </c>
      <c r="G5" s="3" t="s">
        <v>35</v>
      </c>
      <c r="H5" s="10"/>
      <c r="I5" s="3">
        <v>1</v>
      </c>
      <c r="J5" s="3" t="s">
        <v>21</v>
      </c>
      <c r="K5" s="33">
        <f>I5*$D$1+3</f>
        <v>103</v>
      </c>
      <c r="L5" s="34" t="s">
        <v>21</v>
      </c>
      <c r="M5" s="35">
        <v>9.1999999999999998E-3</v>
      </c>
      <c r="N5" s="35">
        <v>9.1999999999999998E-3</v>
      </c>
      <c r="P5" s="36"/>
      <c r="S5" s="3" t="s">
        <v>37</v>
      </c>
      <c r="T5" s="3" t="s">
        <v>38</v>
      </c>
    </row>
    <row r="6" spans="1:22" s="3" customFormat="1" ht="14.25">
      <c r="A6" s="3" t="s">
        <v>32</v>
      </c>
      <c r="B6" s="32"/>
      <c r="C6" s="3" t="s">
        <v>39</v>
      </c>
      <c r="D6" s="3" t="s">
        <v>40</v>
      </c>
      <c r="G6" s="3" t="s">
        <v>35</v>
      </c>
      <c r="H6" s="10"/>
      <c r="I6" s="3">
        <v>1</v>
      </c>
      <c r="J6" s="3" t="s">
        <v>21</v>
      </c>
      <c r="K6" s="33">
        <f>I6*$D$1+5</f>
        <v>105</v>
      </c>
      <c r="L6" s="34" t="s">
        <v>21</v>
      </c>
      <c r="M6" s="35">
        <v>1.67E-2</v>
      </c>
      <c r="N6" s="35">
        <v>1.67E-2</v>
      </c>
      <c r="P6" s="36"/>
      <c r="S6" s="3" t="s">
        <v>37</v>
      </c>
      <c r="T6" s="3" t="s">
        <v>41</v>
      </c>
    </row>
    <row r="7" spans="1:22" s="3" customFormat="1" ht="14.25">
      <c r="A7" s="3" t="s">
        <v>32</v>
      </c>
      <c r="B7" s="32"/>
      <c r="C7" s="3" t="s">
        <v>42</v>
      </c>
      <c r="D7" s="3" t="s">
        <v>43</v>
      </c>
      <c r="G7" s="3" t="s">
        <v>35</v>
      </c>
      <c r="H7" s="10"/>
      <c r="I7" s="11">
        <v>4</v>
      </c>
      <c r="J7" s="3" t="s">
        <v>21</v>
      </c>
      <c r="K7" s="33">
        <f>I7*$D$1+20</f>
        <v>420</v>
      </c>
      <c r="L7" s="34" t="s">
        <v>21</v>
      </c>
      <c r="M7" s="35">
        <v>6.6500000000000004E-2</v>
      </c>
      <c r="N7" s="35">
        <v>0.26600000000000001</v>
      </c>
      <c r="P7" s="36"/>
      <c r="S7" s="3" t="s">
        <v>44</v>
      </c>
      <c r="T7" s="3" t="s">
        <v>45</v>
      </c>
    </row>
    <row r="8" spans="1:22" s="3" customFormat="1" ht="14.25">
      <c r="A8" s="3" t="s">
        <v>32</v>
      </c>
      <c r="B8" s="32"/>
      <c r="C8" s="3" t="s">
        <v>125</v>
      </c>
      <c r="D8" s="3" t="s">
        <v>126</v>
      </c>
      <c r="G8" s="3" t="s">
        <v>35</v>
      </c>
      <c r="H8" s="5"/>
      <c r="I8" s="3">
        <v>3</v>
      </c>
      <c r="J8" s="3" t="s">
        <v>21</v>
      </c>
      <c r="K8" s="33">
        <f>I8*$D$1+10</f>
        <v>310</v>
      </c>
      <c r="L8" s="34" t="s">
        <v>21</v>
      </c>
      <c r="M8" s="35">
        <v>5.8700000000000002E-2</v>
      </c>
      <c r="N8" s="35">
        <v>0.17610000000000001</v>
      </c>
      <c r="P8" s="36"/>
      <c r="S8" s="3" t="s">
        <v>37</v>
      </c>
      <c r="T8" s="3" t="s">
        <v>127</v>
      </c>
    </row>
    <row r="9" spans="1:22" s="3" customFormat="1" ht="14.25">
      <c r="A9" s="3" t="s">
        <v>32</v>
      </c>
      <c r="B9" s="32"/>
      <c r="C9" s="3" t="s">
        <v>49</v>
      </c>
      <c r="D9" s="3" t="s">
        <v>50</v>
      </c>
      <c r="G9" s="3" t="s">
        <v>35</v>
      </c>
      <c r="H9" s="10"/>
      <c r="I9" s="3">
        <v>3</v>
      </c>
      <c r="J9" s="3" t="s">
        <v>21</v>
      </c>
      <c r="K9" s="33">
        <f>I9*$D$1+10</f>
        <v>310</v>
      </c>
      <c r="L9" s="34" t="s">
        <v>21</v>
      </c>
      <c r="M9" s="35">
        <v>1.2999999999999999E-3</v>
      </c>
      <c r="N9" s="35">
        <v>3.8999999999999998E-3</v>
      </c>
      <c r="P9" s="36"/>
      <c r="S9" s="3" t="s">
        <v>37</v>
      </c>
      <c r="T9" s="3" t="s">
        <v>51</v>
      </c>
    </row>
    <row r="10" spans="1:22" s="3" customFormat="1" ht="14.25">
      <c r="A10" s="3" t="s">
        <v>32</v>
      </c>
      <c r="B10" s="32"/>
      <c r="C10" s="3" t="s">
        <v>52</v>
      </c>
      <c r="D10" s="3" t="s">
        <v>53</v>
      </c>
      <c r="G10" s="3" t="s">
        <v>35</v>
      </c>
      <c r="H10" s="10"/>
      <c r="I10" s="3">
        <v>2</v>
      </c>
      <c r="J10" s="3" t="s">
        <v>21</v>
      </c>
      <c r="K10" s="33">
        <f>I10*$D$1+5</f>
        <v>205</v>
      </c>
      <c r="L10" s="34" t="s">
        <v>21</v>
      </c>
      <c r="M10" s="12">
        <v>3.6200000000000003E-2</v>
      </c>
      <c r="N10" s="35">
        <v>7.2400000000000006E-2</v>
      </c>
      <c r="P10" s="36"/>
      <c r="S10" s="3" t="s">
        <v>37</v>
      </c>
      <c r="T10" s="3" t="s">
        <v>55</v>
      </c>
    </row>
    <row r="11" spans="1:22" s="3" customFormat="1" ht="14.25">
      <c r="A11" s="3" t="s">
        <v>32</v>
      </c>
      <c r="B11" s="32"/>
      <c r="C11" s="3" t="s">
        <v>56</v>
      </c>
      <c r="D11" s="3" t="s">
        <v>57</v>
      </c>
      <c r="G11" s="3" t="s">
        <v>35</v>
      </c>
      <c r="H11" s="10"/>
      <c r="I11" s="3">
        <v>2</v>
      </c>
      <c r="J11" s="3" t="s">
        <v>21</v>
      </c>
      <c r="K11" s="33">
        <f>I11*D1+10</f>
        <v>210</v>
      </c>
      <c r="L11" s="34" t="s">
        <v>21</v>
      </c>
      <c r="M11" s="12">
        <v>3.3E-3</v>
      </c>
      <c r="N11" s="35">
        <v>6.6E-3</v>
      </c>
      <c r="P11" s="36"/>
      <c r="S11" s="3" t="s">
        <v>37</v>
      </c>
      <c r="T11" s="3" t="s">
        <v>58</v>
      </c>
    </row>
    <row r="12" spans="1:22" s="3" customFormat="1" ht="14.25">
      <c r="A12" s="3" t="s">
        <v>32</v>
      </c>
      <c r="B12" s="32"/>
      <c r="C12" s="3" t="s">
        <v>59</v>
      </c>
      <c r="D12" s="3" t="s">
        <v>60</v>
      </c>
      <c r="G12" s="3" t="s">
        <v>35</v>
      </c>
      <c r="H12" s="10"/>
      <c r="I12" s="3">
        <v>2</v>
      </c>
      <c r="J12" s="3" t="s">
        <v>21</v>
      </c>
      <c r="K12" s="33">
        <f>I12*D$1+6</f>
        <v>206</v>
      </c>
      <c r="L12" s="34" t="s">
        <v>21</v>
      </c>
      <c r="M12" s="12">
        <v>0.01</v>
      </c>
      <c r="N12" s="35">
        <v>0.02</v>
      </c>
      <c r="P12" s="36"/>
      <c r="S12" s="3" t="s">
        <v>37</v>
      </c>
      <c r="T12" s="3" t="s">
        <v>62</v>
      </c>
    </row>
    <row r="13" spans="1:22" s="3" customFormat="1" ht="14.25">
      <c r="A13" s="3" t="s">
        <v>32</v>
      </c>
      <c r="B13" s="32"/>
      <c r="C13" s="3" t="s">
        <v>66</v>
      </c>
      <c r="D13" s="3" t="s">
        <v>67</v>
      </c>
      <c r="G13" s="3" t="s">
        <v>35</v>
      </c>
      <c r="H13" s="10"/>
      <c r="I13" s="3">
        <v>1</v>
      </c>
      <c r="J13" s="3" t="s">
        <v>21</v>
      </c>
      <c r="K13" s="33">
        <f>I13*D$1+3</f>
        <v>103</v>
      </c>
      <c r="L13" s="34" t="s">
        <v>21</v>
      </c>
      <c r="M13" s="12">
        <v>5.4699999999999999E-2</v>
      </c>
      <c r="N13" s="35">
        <v>5.4699999999999999E-2</v>
      </c>
      <c r="P13" s="36"/>
      <c r="S13" s="3" t="s">
        <v>37</v>
      </c>
      <c r="T13" s="3" t="s">
        <v>69</v>
      </c>
    </row>
    <row r="14" spans="1:22" s="3" customFormat="1" ht="14.25">
      <c r="A14" s="3" t="s">
        <v>32</v>
      </c>
      <c r="B14" s="32"/>
      <c r="C14" s="3" t="s">
        <v>70</v>
      </c>
      <c r="D14" s="3" t="s">
        <v>71</v>
      </c>
      <c r="G14" s="3" t="s">
        <v>35</v>
      </c>
      <c r="H14" s="10"/>
      <c r="I14" s="3">
        <v>1</v>
      </c>
      <c r="J14" s="3" t="s">
        <v>21</v>
      </c>
      <c r="K14" s="33">
        <f>I14*D$1</f>
        <v>100</v>
      </c>
      <c r="L14" s="34" t="s">
        <v>21</v>
      </c>
      <c r="M14" s="12">
        <v>1.17E-2</v>
      </c>
      <c r="N14" s="35">
        <v>1.17E-2</v>
      </c>
      <c r="P14" s="36"/>
      <c r="S14" s="3" t="s">
        <v>37</v>
      </c>
      <c r="T14" s="3" t="s">
        <v>73</v>
      </c>
    </row>
    <row r="15" spans="1:22" s="3" customFormat="1" ht="14.25">
      <c r="A15" s="3" t="s">
        <v>32</v>
      </c>
      <c r="B15" s="32"/>
      <c r="C15" s="3" t="s">
        <v>74</v>
      </c>
      <c r="D15" s="3" t="s">
        <v>75</v>
      </c>
      <c r="G15" s="3" t="s">
        <v>35</v>
      </c>
      <c r="H15" s="10"/>
      <c r="I15" s="3">
        <v>1</v>
      </c>
      <c r="J15" s="3" t="s">
        <v>21</v>
      </c>
      <c r="K15" s="33">
        <f>I15*D$1</f>
        <v>100</v>
      </c>
      <c r="L15" s="34" t="s">
        <v>21</v>
      </c>
      <c r="M15" s="12">
        <v>1.17E-2</v>
      </c>
      <c r="N15" s="35">
        <v>1.17E-2</v>
      </c>
      <c r="P15" s="36"/>
      <c r="S15" s="3" t="s">
        <v>37</v>
      </c>
      <c r="T15" s="3" t="s">
        <v>73</v>
      </c>
    </row>
    <row r="16" spans="1:22" s="3" customFormat="1" ht="14.25">
      <c r="A16" s="3" t="s">
        <v>32</v>
      </c>
      <c r="B16" s="32"/>
      <c r="C16" s="3" t="s">
        <v>76</v>
      </c>
      <c r="D16" s="3" t="s">
        <v>77</v>
      </c>
      <c r="G16" s="3" t="s">
        <v>35</v>
      </c>
      <c r="H16" s="10"/>
      <c r="I16" s="3">
        <v>3</v>
      </c>
      <c r="J16" s="3" t="s">
        <v>21</v>
      </c>
      <c r="K16" s="33">
        <f>I16*D$1+5</f>
        <v>305</v>
      </c>
      <c r="L16" s="34" t="s">
        <v>21</v>
      </c>
      <c r="M16" s="12">
        <v>1.17E-2</v>
      </c>
      <c r="N16" s="35">
        <v>3.5099999999999999E-2</v>
      </c>
      <c r="P16" s="36"/>
      <c r="S16" s="3" t="s">
        <v>37</v>
      </c>
      <c r="T16" s="3" t="s">
        <v>73</v>
      </c>
    </row>
    <row r="17" spans="1:22" s="3" customFormat="1" ht="14.25">
      <c r="A17" s="3" t="s">
        <v>32</v>
      </c>
      <c r="B17" s="32"/>
      <c r="C17" s="3" t="s">
        <v>83</v>
      </c>
      <c r="D17" s="3" t="s">
        <v>84</v>
      </c>
      <c r="G17" s="3" t="s">
        <v>35</v>
      </c>
      <c r="H17" s="10"/>
      <c r="I17" s="3">
        <v>1</v>
      </c>
      <c r="J17" s="3" t="s">
        <v>21</v>
      </c>
      <c r="K17" s="33">
        <f>I17*D$1+5</f>
        <v>105</v>
      </c>
      <c r="L17" s="34" t="s">
        <v>21</v>
      </c>
      <c r="M17" s="35">
        <v>0.21920000000000001</v>
      </c>
      <c r="N17" s="35">
        <v>0.21920000000000001</v>
      </c>
      <c r="P17" s="36"/>
      <c r="S17" s="3" t="s">
        <v>44</v>
      </c>
      <c r="T17" s="3" t="s">
        <v>85</v>
      </c>
    </row>
    <row r="18" spans="1:22" s="3" customFormat="1" ht="14.25">
      <c r="A18" s="3" t="s">
        <v>32</v>
      </c>
      <c r="B18" s="32"/>
      <c r="C18" s="3" t="s">
        <v>86</v>
      </c>
      <c r="D18" s="3" t="s">
        <v>87</v>
      </c>
      <c r="G18" s="3" t="s">
        <v>35</v>
      </c>
      <c r="H18" s="10"/>
      <c r="I18" s="3">
        <v>1</v>
      </c>
      <c r="J18" s="3" t="s">
        <v>21</v>
      </c>
      <c r="K18" s="33">
        <f>I18*D$1</f>
        <v>100</v>
      </c>
      <c r="L18" s="34" t="s">
        <v>21</v>
      </c>
      <c r="M18" s="12">
        <v>2.5000000000000001E-2</v>
      </c>
      <c r="N18" s="35">
        <v>2.5000000000000001E-2</v>
      </c>
      <c r="P18" s="36"/>
      <c r="S18" s="3" t="s">
        <v>88</v>
      </c>
      <c r="T18" s="3" t="s">
        <v>89</v>
      </c>
    </row>
    <row r="19" spans="1:22" s="3" customFormat="1" ht="14.25">
      <c r="A19" s="3" t="s">
        <v>32</v>
      </c>
      <c r="B19" s="32"/>
      <c r="C19" s="3" t="s">
        <v>90</v>
      </c>
      <c r="D19" s="3" t="s">
        <v>91</v>
      </c>
      <c r="G19" s="3" t="s">
        <v>35</v>
      </c>
      <c r="H19" s="10"/>
      <c r="I19" s="3">
        <v>1</v>
      </c>
      <c r="J19" s="3" t="s">
        <v>21</v>
      </c>
      <c r="K19" s="33">
        <f>I19*D$1</f>
        <v>100</v>
      </c>
      <c r="L19" s="34" t="s">
        <v>21</v>
      </c>
      <c r="M19" s="35">
        <v>0.1072</v>
      </c>
      <c r="N19" s="35">
        <v>0.1072</v>
      </c>
      <c r="P19" s="36"/>
      <c r="S19" s="3" t="s">
        <v>37</v>
      </c>
      <c r="T19" s="3" t="s">
        <v>92</v>
      </c>
    </row>
    <row r="20" spans="1:22" ht="7.5" customHeight="1">
      <c r="K20" s="33"/>
    </row>
    <row r="21" spans="1:22" ht="15.75">
      <c r="A21" s="31" t="s">
        <v>128</v>
      </c>
      <c r="K21" s="33"/>
    </row>
    <row r="22" spans="1:22" s="37" customFormat="1" ht="14.25">
      <c r="A22" s="37" t="s">
        <v>32</v>
      </c>
      <c r="B22" s="38"/>
      <c r="C22" s="37" t="s">
        <v>93</v>
      </c>
      <c r="D22" s="37" t="s">
        <v>129</v>
      </c>
      <c r="E22" s="39"/>
      <c r="F22" s="39"/>
      <c r="G22" s="37" t="s">
        <v>37</v>
      </c>
      <c r="H22" s="40" t="s">
        <v>101</v>
      </c>
      <c r="I22" s="37">
        <v>0.25</v>
      </c>
      <c r="J22" s="37" t="s">
        <v>97</v>
      </c>
      <c r="K22" s="37">
        <f>I22*D$1</f>
        <v>25</v>
      </c>
      <c r="L22" s="37" t="s">
        <v>97</v>
      </c>
      <c r="M22" s="39"/>
      <c r="N22" s="39"/>
      <c r="O22" s="39"/>
      <c r="P22" s="41"/>
      <c r="Q22" s="39"/>
      <c r="R22" s="39"/>
      <c r="S22" s="37" t="s">
        <v>130</v>
      </c>
      <c r="T22" s="39"/>
      <c r="U22" s="39"/>
      <c r="V22" s="39"/>
    </row>
    <row r="23" spans="1:22" s="37" customFormat="1" ht="12.75">
      <c r="A23" s="37" t="s">
        <v>32</v>
      </c>
      <c r="B23" s="38"/>
      <c r="C23" s="37" t="s">
        <v>93</v>
      </c>
      <c r="D23" s="37" t="s">
        <v>94</v>
      </c>
      <c r="E23" s="39"/>
      <c r="F23" s="39"/>
      <c r="G23" s="37" t="s">
        <v>95</v>
      </c>
      <c r="H23" s="42" t="s">
        <v>96</v>
      </c>
      <c r="I23" s="37">
        <v>0.25</v>
      </c>
      <c r="J23" s="37" t="s">
        <v>97</v>
      </c>
      <c r="K23" s="37">
        <f>I23*D$1</f>
        <v>25</v>
      </c>
      <c r="L23" s="37" t="s">
        <v>97</v>
      </c>
      <c r="M23" s="43">
        <v>0.7</v>
      </c>
      <c r="N23" s="44">
        <f>M23*100</f>
        <v>70</v>
      </c>
      <c r="O23" s="37" t="s">
        <v>98</v>
      </c>
      <c r="P23" s="41"/>
      <c r="Q23" s="39"/>
      <c r="R23" s="39"/>
      <c r="S23" s="45" t="s">
        <v>99</v>
      </c>
      <c r="T23" s="39"/>
      <c r="U23" s="39"/>
      <c r="V23" s="39"/>
    </row>
    <row r="24" spans="1:22" s="15" customFormat="1" ht="14.25">
      <c r="A24" s="15" t="s">
        <v>105</v>
      </c>
      <c r="B24" s="46"/>
      <c r="C24" s="15" t="s">
        <v>131</v>
      </c>
      <c r="D24" s="15" t="s">
        <v>118</v>
      </c>
      <c r="G24" s="15" t="s">
        <v>88</v>
      </c>
      <c r="H24" s="15" t="s">
        <v>119</v>
      </c>
      <c r="I24" s="15">
        <v>45</v>
      </c>
      <c r="J24" s="15" t="s">
        <v>120</v>
      </c>
      <c r="K24" s="33">
        <f>I24*D$1</f>
        <v>4500</v>
      </c>
      <c r="L24" s="47" t="s">
        <v>120</v>
      </c>
      <c r="M24" s="21">
        <v>1.3845144356955399E-2</v>
      </c>
      <c r="N24" s="35">
        <v>1.10761154855643</v>
      </c>
      <c r="P24" s="20"/>
      <c r="S24"/>
    </row>
    <row r="25" spans="1:22" s="15" customFormat="1" ht="14.25">
      <c r="A25" s="15" t="s">
        <v>105</v>
      </c>
      <c r="B25" s="46"/>
      <c r="C25" s="15" t="s">
        <v>132</v>
      </c>
      <c r="D25" s="15" t="s">
        <v>133</v>
      </c>
      <c r="G25" s="15" t="s">
        <v>88</v>
      </c>
      <c r="H25" s="15" t="s">
        <v>134</v>
      </c>
      <c r="I25" s="15">
        <v>25</v>
      </c>
      <c r="J25" s="15" t="s">
        <v>120</v>
      </c>
      <c r="K25" s="33"/>
      <c r="L25" s="47"/>
      <c r="M25" s="21"/>
      <c r="N25" s="35"/>
      <c r="P25" s="20"/>
      <c r="S25"/>
    </row>
    <row r="26" spans="1:22" ht="7.5" customHeight="1">
      <c r="K26" s="33"/>
    </row>
    <row r="27" spans="1:22" ht="15.75">
      <c r="A27" s="31" t="s">
        <v>135</v>
      </c>
      <c r="K27" s="33"/>
      <c r="P27" s="22"/>
    </row>
    <row r="28" spans="1:22" s="3" customFormat="1" ht="12.75">
      <c r="A28" s="3" t="s">
        <v>78</v>
      </c>
      <c r="B28" s="32"/>
      <c r="C28" s="3" t="s">
        <v>136</v>
      </c>
      <c r="D28" s="3" t="s">
        <v>137</v>
      </c>
      <c r="G28" s="3" t="s">
        <v>81</v>
      </c>
      <c r="H28" s="3" t="s">
        <v>138</v>
      </c>
      <c r="I28" s="3">
        <v>2</v>
      </c>
      <c r="J28" s="3" t="s">
        <v>21</v>
      </c>
      <c r="K28" s="33">
        <f>I28*D$1+5</f>
        <v>205</v>
      </c>
      <c r="L28" s="34" t="s">
        <v>21</v>
      </c>
      <c r="M28" s="35">
        <v>0.52880000000000005</v>
      </c>
      <c r="N28" s="35">
        <f>SUM(M28*I28)</f>
        <v>1.0576000000000001</v>
      </c>
      <c r="P28" s="36"/>
    </row>
    <row r="29" spans="1:22" ht="8.85" customHeight="1">
      <c r="K29" s="33"/>
    </row>
    <row r="30" spans="1:22" ht="15.75">
      <c r="A30" s="31" t="s">
        <v>139</v>
      </c>
      <c r="K30" s="33"/>
    </row>
    <row r="31" spans="1:22" s="4" customFormat="1" ht="14.25">
      <c r="A31" s="4" t="s">
        <v>18</v>
      </c>
      <c r="B31" s="13"/>
      <c r="C31" s="4" t="s">
        <v>140</v>
      </c>
      <c r="D31" s="5" t="s">
        <v>141</v>
      </c>
      <c r="E31" s="4" t="s">
        <v>20</v>
      </c>
      <c r="F31" s="6"/>
      <c r="G31" s="4" t="s">
        <v>20</v>
      </c>
      <c r="H31" s="6"/>
      <c r="I31" s="4">
        <v>1</v>
      </c>
      <c r="J31" s="4" t="s">
        <v>21</v>
      </c>
      <c r="K31" s="33">
        <f>I31*D$1</f>
        <v>100</v>
      </c>
      <c r="L31" s="48" t="s">
        <v>21</v>
      </c>
      <c r="M31" s="6"/>
      <c r="N31" s="6"/>
      <c r="O31" s="4" t="s">
        <v>142</v>
      </c>
      <c r="P31" s="7"/>
      <c r="Q31" s="6"/>
      <c r="R31" s="6"/>
      <c r="S31" s="6"/>
      <c r="T31" s="6"/>
      <c r="U31" s="6"/>
      <c r="V31" s="6"/>
    </row>
    <row r="32" spans="1:22" s="4" customFormat="1" ht="12.75">
      <c r="A32" s="4" t="s">
        <v>18</v>
      </c>
      <c r="B32" s="13"/>
      <c r="C32" s="4" t="s">
        <v>23</v>
      </c>
      <c r="D32" s="4" t="s">
        <v>24</v>
      </c>
      <c r="E32" s="4" t="s">
        <v>20</v>
      </c>
      <c r="G32" s="4" t="s">
        <v>20</v>
      </c>
      <c r="I32" s="4">
        <v>1</v>
      </c>
      <c r="J32" s="4" t="s">
        <v>21</v>
      </c>
      <c r="K32" s="33">
        <f>I32*D$1</f>
        <v>100</v>
      </c>
      <c r="L32" s="48" t="s">
        <v>21</v>
      </c>
      <c r="M32" s="8">
        <v>0.55879629629629601</v>
      </c>
      <c r="N32" s="8">
        <v>0.55879629629629601</v>
      </c>
      <c r="O32" s="4" t="s">
        <v>25</v>
      </c>
      <c r="P32" s="9"/>
      <c r="Q32" s="49"/>
    </row>
    <row r="33" spans="1:16" s="4" customFormat="1" ht="12.75">
      <c r="A33" s="4" t="s">
        <v>18</v>
      </c>
      <c r="B33" s="13"/>
      <c r="C33" s="4" t="s">
        <v>26</v>
      </c>
      <c r="D33" s="4" t="s">
        <v>27</v>
      </c>
      <c r="E33" s="4" t="s">
        <v>20</v>
      </c>
      <c r="G33" s="4" t="s">
        <v>20</v>
      </c>
      <c r="I33" s="4">
        <v>1</v>
      </c>
      <c r="J33" s="4" t="s">
        <v>21</v>
      </c>
      <c r="K33" s="33">
        <f>I33*D$1</f>
        <v>100</v>
      </c>
      <c r="L33" s="48" t="s">
        <v>21</v>
      </c>
      <c r="M33" s="8">
        <v>7.5105820105820106E-2</v>
      </c>
      <c r="N33" s="8">
        <v>7.5105820105820106E-2</v>
      </c>
      <c r="O33" s="4" t="s">
        <v>25</v>
      </c>
      <c r="P33" s="9"/>
    </row>
    <row r="34" spans="1:16" s="4" customFormat="1" ht="12.75">
      <c r="A34" s="4" t="s">
        <v>18</v>
      </c>
      <c r="B34" s="13"/>
      <c r="C34" s="4" t="s">
        <v>143</v>
      </c>
      <c r="D34" s="4" t="s">
        <v>144</v>
      </c>
      <c r="E34" s="4" t="s">
        <v>20</v>
      </c>
      <c r="G34" s="4" t="s">
        <v>20</v>
      </c>
      <c r="I34" s="4">
        <v>1</v>
      </c>
      <c r="J34" s="4" t="s">
        <v>21</v>
      </c>
      <c r="K34" s="33">
        <f>I34*D$1</f>
        <v>100</v>
      </c>
      <c r="L34" s="48" t="s">
        <v>21</v>
      </c>
      <c r="M34" s="8">
        <v>1.4346560846560801</v>
      </c>
      <c r="N34" s="8">
        <v>1.4346560846560801</v>
      </c>
      <c r="O34" s="4" t="s">
        <v>22</v>
      </c>
      <c r="P34" s="9"/>
    </row>
    <row r="35" spans="1:16" s="4" customFormat="1" ht="12.75">
      <c r="A35" s="4" t="s">
        <v>18</v>
      </c>
      <c r="B35" s="13"/>
      <c r="C35" s="4" t="s">
        <v>30</v>
      </c>
      <c r="D35" s="4" t="s">
        <v>31</v>
      </c>
      <c r="E35" s="4" t="s">
        <v>20</v>
      </c>
      <c r="G35" s="4" t="s">
        <v>20</v>
      </c>
      <c r="I35" s="4">
        <v>1</v>
      </c>
      <c r="J35" s="4" t="s">
        <v>21</v>
      </c>
      <c r="K35" s="33">
        <f>I35*D$1</f>
        <v>100</v>
      </c>
      <c r="L35" s="48" t="s">
        <v>21</v>
      </c>
      <c r="M35" s="8">
        <v>4.5513227513227497E-3</v>
      </c>
      <c r="N35" s="8">
        <v>4.5513227513227497E-3</v>
      </c>
      <c r="O35" s="4" t="s">
        <v>25</v>
      </c>
      <c r="P35" s="9"/>
    </row>
    <row r="36" spans="1:16" s="4" customFormat="1" ht="12.75">
      <c r="B36" s="13"/>
      <c r="K36" s="33"/>
      <c r="L36" s="48"/>
      <c r="M36" s="8"/>
      <c r="N36" s="8"/>
      <c r="P36" s="9"/>
    </row>
    <row r="37" spans="1:16" s="3" customFormat="1" ht="11.65" customHeight="1">
      <c r="A37" s="3" t="s">
        <v>78</v>
      </c>
      <c r="B37" s="32"/>
      <c r="C37" s="3" t="s">
        <v>103</v>
      </c>
      <c r="D37" s="3" t="s">
        <v>145</v>
      </c>
      <c r="E37" s="3" t="s">
        <v>20</v>
      </c>
      <c r="G37" s="3" t="s">
        <v>20</v>
      </c>
      <c r="I37" s="3">
        <v>1</v>
      </c>
      <c r="J37" s="3" t="s">
        <v>21</v>
      </c>
      <c r="K37" s="33">
        <f>I37*D1</f>
        <v>100</v>
      </c>
      <c r="L37" s="34" t="s">
        <v>21</v>
      </c>
      <c r="M37" s="35">
        <v>52</v>
      </c>
      <c r="N37" s="35">
        <v>52</v>
      </c>
      <c r="P37" s="50"/>
    </row>
    <row r="38" spans="1:16" ht="8.1" customHeight="1">
      <c r="K38" s="33"/>
    </row>
    <row r="39" spans="1:16" ht="15.75">
      <c r="A39" s="31" t="s">
        <v>146</v>
      </c>
      <c r="K39" s="33"/>
    </row>
    <row r="40" spans="1:16" s="3" customFormat="1" ht="12.75">
      <c r="A40" s="3" t="s">
        <v>32</v>
      </c>
      <c r="B40" s="32"/>
      <c r="C40" s="3" t="s">
        <v>63</v>
      </c>
      <c r="D40" s="3" t="s">
        <v>147</v>
      </c>
      <c r="G40" s="3" t="s">
        <v>146</v>
      </c>
      <c r="I40" s="3">
        <v>1</v>
      </c>
      <c r="J40" s="3" t="s">
        <v>21</v>
      </c>
      <c r="K40" s="33">
        <f>I40*D$1</f>
        <v>100</v>
      </c>
      <c r="L40" s="34" t="s">
        <v>21</v>
      </c>
      <c r="M40" s="35">
        <v>4</v>
      </c>
      <c r="N40" s="35">
        <f>SUM(M40*I40)</f>
        <v>4</v>
      </c>
      <c r="O40" s="3" t="s">
        <v>25</v>
      </c>
      <c r="P40" s="36"/>
    </row>
    <row r="41" spans="1:16" ht="7.5" customHeight="1">
      <c r="K41" s="33"/>
    </row>
    <row r="42" spans="1:16" ht="15.75">
      <c r="A42" s="31" t="s">
        <v>114</v>
      </c>
      <c r="K42" s="33"/>
    </row>
    <row r="43" spans="1:16" s="15" customFormat="1" ht="12.75">
      <c r="A43" s="15" t="s">
        <v>105</v>
      </c>
      <c r="B43" s="46"/>
      <c r="C43" s="15" t="s">
        <v>148</v>
      </c>
      <c r="D43" s="3" t="s">
        <v>149</v>
      </c>
      <c r="E43" s="3" t="s">
        <v>112</v>
      </c>
      <c r="F43" s="3"/>
      <c r="G43" s="3" t="s">
        <v>114</v>
      </c>
      <c r="H43" s="3" t="s">
        <v>150</v>
      </c>
      <c r="I43" s="3">
        <v>4</v>
      </c>
      <c r="J43" s="3" t="s">
        <v>21</v>
      </c>
      <c r="K43" s="33">
        <f>I43*D$1</f>
        <v>400</v>
      </c>
      <c r="L43" s="34" t="s">
        <v>21</v>
      </c>
      <c r="M43" s="35">
        <v>0.11</v>
      </c>
      <c r="N43" s="35">
        <f>SUM(M43*I43)</f>
        <v>0.44</v>
      </c>
      <c r="P43" s="20"/>
    </row>
    <row r="44" spans="1:16" s="15" customFormat="1" ht="12.75">
      <c r="A44" s="15" t="s">
        <v>105</v>
      </c>
      <c r="B44" s="46"/>
      <c r="C44" s="15" t="s">
        <v>151</v>
      </c>
      <c r="D44" s="3" t="s">
        <v>152</v>
      </c>
      <c r="E44" s="3" t="s">
        <v>112</v>
      </c>
      <c r="F44" s="3"/>
      <c r="G44" s="3" t="s">
        <v>114</v>
      </c>
      <c r="H44" s="3" t="s">
        <v>117</v>
      </c>
      <c r="I44" s="3">
        <v>1</v>
      </c>
      <c r="J44" s="3" t="s">
        <v>21</v>
      </c>
      <c r="K44" s="33">
        <f>I44*D$1</f>
        <v>100</v>
      </c>
      <c r="L44" s="34" t="s">
        <v>21</v>
      </c>
      <c r="M44" s="35">
        <v>0.51219999999999999</v>
      </c>
      <c r="N44" s="35">
        <f>SUM(M44*I44)</f>
        <v>0.51219999999999999</v>
      </c>
      <c r="P44" s="20"/>
    </row>
    <row r="45" spans="1:16" ht="7.5" customHeight="1">
      <c r="K45" s="33"/>
    </row>
    <row r="46" spans="1:16" ht="15.75">
      <c r="A46" s="31" t="s">
        <v>153</v>
      </c>
      <c r="K46" s="33"/>
    </row>
    <row r="47" spans="1:16" s="15" customFormat="1" ht="14.25">
      <c r="A47" s="15" t="s">
        <v>105</v>
      </c>
      <c r="B47" s="32"/>
      <c r="C47" s="3" t="s">
        <v>154</v>
      </c>
      <c r="D47" s="3" t="s">
        <v>107</v>
      </c>
      <c r="E47" s="5"/>
      <c r="F47" s="5"/>
      <c r="G47" s="3" t="s">
        <v>153</v>
      </c>
      <c r="H47" s="3" t="s">
        <v>109</v>
      </c>
      <c r="I47" s="3">
        <v>1</v>
      </c>
      <c r="J47" s="3" t="s">
        <v>21</v>
      </c>
      <c r="K47" s="33">
        <f>I47*D$1</f>
        <v>100</v>
      </c>
      <c r="L47" s="34" t="s">
        <v>21</v>
      </c>
      <c r="M47" s="35">
        <v>7.78</v>
      </c>
      <c r="N47" s="35">
        <f>SUM(M47*I47)</f>
        <v>7.78</v>
      </c>
      <c r="P47" s="20"/>
    </row>
  </sheetData>
  <pageMargins left="0" right="0" top="0.39370000000000011" bottom="0.39370000000000011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FlexyBOM</vt:lpstr>
      <vt:lpstr>Order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45</cp:revision>
  <cp:lastPrinted>2014-08-07T13:32:41Z</cp:lastPrinted>
  <dcterms:created xsi:type="dcterms:W3CDTF">2014-04-02T09:04:06Z</dcterms:created>
  <dcterms:modified xsi:type="dcterms:W3CDTF">2020-05-05T18:27:08Z</dcterms:modified>
</cp:coreProperties>
</file>