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Mini\1.0\production_docs\"/>
    </mc:Choice>
  </mc:AlternateContent>
  <xr:revisionPtr revIDLastSave="0" documentId="8_{B875C8A5-622A-463E-8113-F5C4E9F57815}" xr6:coauthVersionLast="45" xr6:coauthVersionMax="45" xr10:uidLastSave="{00000000-0000-0000-0000-000000000000}"/>
  <bookViews>
    <workbookView xWindow="-120" yWindow="-120" windowWidth="29040" windowHeight="15840"/>
  </bookViews>
  <sheets>
    <sheet name="Costed BOM" sheetId="1" r:id="rId1"/>
    <sheet name="Removed" sheetId="2" r:id="rId2"/>
    <sheet name="Sheet3" sheetId="3" r:id="rId3"/>
  </sheets>
  <definedNames>
    <definedName name="__Anonymous_Sheet_DB__1">#REF!</definedName>
    <definedName name="_xlnm.Print_Area" localSheetId="0">'Costed BOM'!$A$1:$R$210</definedName>
    <definedName name="_xlnm.Print_Area" localSheetId="2">Sheet3!$A$1:$V$44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9" i="1" l="1"/>
  <c r="M99" i="1" s="1"/>
  <c r="J99" i="1"/>
  <c r="J43" i="3"/>
  <c r="K43" i="3" s="1"/>
  <c r="H43" i="3"/>
  <c r="K40" i="3"/>
  <c r="J39" i="3"/>
  <c r="K39" i="3" s="1"/>
  <c r="P38" i="3"/>
  <c r="N38" i="3"/>
  <c r="K38" i="3"/>
  <c r="K37" i="3"/>
  <c r="P36" i="3"/>
  <c r="N36" i="3"/>
  <c r="K36" i="3"/>
  <c r="N33" i="3"/>
  <c r="K33" i="3"/>
  <c r="P32" i="3"/>
  <c r="N32" i="3"/>
  <c r="K32" i="3"/>
  <c r="P31" i="3"/>
  <c r="N31" i="3"/>
  <c r="K31" i="3"/>
  <c r="P28" i="3"/>
  <c r="N28" i="3"/>
  <c r="K28" i="3"/>
  <c r="P26" i="3"/>
  <c r="N26" i="3"/>
  <c r="K26" i="3"/>
  <c r="P25" i="3"/>
  <c r="N25" i="3"/>
  <c r="K25" i="3"/>
  <c r="P24" i="3"/>
  <c r="N24" i="3"/>
  <c r="K24" i="3"/>
  <c r="P20" i="3"/>
  <c r="N20" i="3"/>
  <c r="K20" i="3"/>
  <c r="P16" i="3"/>
  <c r="N16" i="3"/>
  <c r="K16" i="3"/>
  <c r="P15" i="3"/>
  <c r="N15" i="3"/>
  <c r="K15" i="3"/>
  <c r="P14" i="3"/>
  <c r="N14" i="3"/>
  <c r="K14" i="3"/>
  <c r="P13" i="3"/>
  <c r="N13" i="3"/>
  <c r="K13" i="3"/>
  <c r="N12" i="3"/>
  <c r="K12" i="3"/>
  <c r="P11" i="3"/>
  <c r="N11" i="3"/>
  <c r="K11" i="3"/>
  <c r="P10" i="3"/>
  <c r="N10" i="3"/>
  <c r="K10" i="3"/>
  <c r="P9" i="3"/>
  <c r="N9" i="3"/>
  <c r="O38" i="3" s="1"/>
  <c r="J9" i="3"/>
  <c r="K9" i="3" s="1"/>
  <c r="L38" i="3" s="1"/>
  <c r="K7" i="3"/>
  <c r="J6" i="3"/>
  <c r="K6" i="3" s="1"/>
  <c r="J5" i="3"/>
  <c r="K5" i="3" s="1"/>
  <c r="H3" i="3"/>
  <c r="K3" i="3" s="1"/>
  <c r="K34" i="2"/>
  <c r="AMH31" i="2"/>
  <c r="AME31" i="2"/>
  <c r="ALR31" i="2"/>
  <c r="ALO31" i="2"/>
  <c r="ALB31" i="2"/>
  <c r="AKY31" i="2"/>
  <c r="AKL31" i="2"/>
  <c r="AKI31" i="2"/>
  <c r="AJV31" i="2"/>
  <c r="AJS31" i="2"/>
  <c r="AJF31" i="2"/>
  <c r="AJC31" i="2"/>
  <c r="AIP31" i="2"/>
  <c r="AIM31" i="2"/>
  <c r="AHZ31" i="2"/>
  <c r="AHW31" i="2"/>
  <c r="AHJ31" i="2"/>
  <c r="AHG31" i="2"/>
  <c r="AGT31" i="2"/>
  <c r="AGQ31" i="2"/>
  <c r="AGD31" i="2"/>
  <c r="AGA31" i="2"/>
  <c r="AFN31" i="2"/>
  <c r="AFK31" i="2"/>
  <c r="AEX31" i="2"/>
  <c r="AEU31" i="2"/>
  <c r="AEH31" i="2"/>
  <c r="AEE31" i="2"/>
  <c r="ADR31" i="2"/>
  <c r="ADO31" i="2"/>
  <c r="ADB31" i="2"/>
  <c r="ACY31" i="2"/>
  <c r="ACL31" i="2"/>
  <c r="ACI31" i="2"/>
  <c r="ABV31" i="2"/>
  <c r="ABS31" i="2"/>
  <c r="ABF31" i="2"/>
  <c r="ABC31" i="2"/>
  <c r="AAP31" i="2"/>
  <c r="AAM31" i="2"/>
  <c r="ZZ31" i="2"/>
  <c r="ZW31" i="2"/>
  <c r="ZJ31" i="2"/>
  <c r="ZG31" i="2"/>
  <c r="YT31" i="2"/>
  <c r="YQ31" i="2"/>
  <c r="YD31" i="2"/>
  <c r="YA31" i="2"/>
  <c r="XN31" i="2"/>
  <c r="XK31" i="2"/>
  <c r="WX31" i="2"/>
  <c r="WU31" i="2"/>
  <c r="WH31" i="2"/>
  <c r="WE31" i="2"/>
  <c r="VR31" i="2"/>
  <c r="VO31" i="2"/>
  <c r="VB31" i="2"/>
  <c r="UY31" i="2"/>
  <c r="UL31" i="2"/>
  <c r="UI31" i="2"/>
  <c r="TV31" i="2"/>
  <c r="TS31" i="2"/>
  <c r="TF31" i="2"/>
  <c r="TC31" i="2"/>
  <c r="SP31" i="2"/>
  <c r="SM31" i="2"/>
  <c r="RZ31" i="2"/>
  <c r="RW31" i="2"/>
  <c r="RJ31" i="2"/>
  <c r="RG31" i="2"/>
  <c r="QT31" i="2"/>
  <c r="QQ31" i="2"/>
  <c r="QD31" i="2"/>
  <c r="QA31" i="2"/>
  <c r="PN31" i="2"/>
  <c r="PK31" i="2"/>
  <c r="OX31" i="2"/>
  <c r="OU31" i="2"/>
  <c r="OH31" i="2"/>
  <c r="OE31" i="2"/>
  <c r="NR31" i="2"/>
  <c r="NO31" i="2"/>
  <c r="NB31" i="2"/>
  <c r="MY31" i="2"/>
  <c r="ML31" i="2"/>
  <c r="MI31" i="2"/>
  <c r="LV31" i="2"/>
  <c r="LS31" i="2"/>
  <c r="LF31" i="2"/>
  <c r="LC31" i="2"/>
  <c r="KP31" i="2"/>
  <c r="KM31" i="2"/>
  <c r="JZ31" i="2"/>
  <c r="JW31" i="2"/>
  <c r="JJ31" i="2"/>
  <c r="JG31" i="2"/>
  <c r="IT31" i="2"/>
  <c r="IQ31" i="2"/>
  <c r="ID31" i="2"/>
  <c r="IA31" i="2"/>
  <c r="HN31" i="2"/>
  <c r="HK31" i="2"/>
  <c r="GX31" i="2"/>
  <c r="GU31" i="2"/>
  <c r="GH31" i="2"/>
  <c r="GE31" i="2"/>
  <c r="FR31" i="2"/>
  <c r="FO31" i="2"/>
  <c r="FB31" i="2"/>
  <c r="EY31" i="2"/>
  <c r="EL31" i="2"/>
  <c r="EI31" i="2"/>
  <c r="DV31" i="2"/>
  <c r="DS31" i="2"/>
  <c r="DF31" i="2"/>
  <c r="DC31" i="2"/>
  <c r="CP31" i="2"/>
  <c r="CM31" i="2"/>
  <c r="BZ31" i="2"/>
  <c r="BW31" i="2"/>
  <c r="BJ31" i="2"/>
  <c r="BG31" i="2"/>
  <c r="AT31" i="2"/>
  <c r="AQ31" i="2"/>
  <c r="AD31" i="2"/>
  <c r="AA31" i="2"/>
  <c r="N31" i="2"/>
  <c r="K31" i="2"/>
  <c r="K29" i="2"/>
  <c r="J29" i="2"/>
  <c r="K27" i="2"/>
  <c r="K25" i="2"/>
  <c r="K24" i="2"/>
  <c r="K23" i="2"/>
  <c r="K22" i="2"/>
  <c r="K21" i="2"/>
  <c r="K20" i="2"/>
  <c r="K19" i="2"/>
  <c r="K17" i="2"/>
  <c r="K15" i="2"/>
  <c r="K14" i="2"/>
  <c r="K13" i="2"/>
  <c r="K12" i="2"/>
  <c r="K11" i="2"/>
  <c r="K9" i="2"/>
  <c r="N7" i="2"/>
  <c r="K7" i="2"/>
  <c r="K6" i="2"/>
  <c r="K5" i="2"/>
  <c r="K4" i="2"/>
  <c r="K3" i="2"/>
  <c r="L206" i="1"/>
  <c r="M206" i="1" s="1"/>
  <c r="J206" i="1"/>
  <c r="M204" i="1"/>
  <c r="L204" i="1"/>
  <c r="J204" i="1"/>
  <c r="K179" i="1"/>
  <c r="L179" i="1" s="1"/>
  <c r="M179" i="1" s="1"/>
  <c r="J179" i="1"/>
  <c r="L177" i="1"/>
  <c r="M177" i="1" s="1"/>
  <c r="J177" i="1"/>
  <c r="L175" i="1"/>
  <c r="M175" i="1" s="1"/>
  <c r="J175" i="1"/>
  <c r="L171" i="1"/>
  <c r="M171" i="1" s="1"/>
  <c r="J171" i="1"/>
  <c r="L169" i="1"/>
  <c r="M169" i="1" s="1"/>
  <c r="J169" i="1"/>
  <c r="L167" i="1"/>
  <c r="L166" i="1"/>
  <c r="K165" i="1"/>
  <c r="L165" i="1" s="1"/>
  <c r="L164" i="1"/>
  <c r="L163" i="1"/>
  <c r="L161" i="1"/>
  <c r="L160" i="1"/>
  <c r="M161" i="1" s="1"/>
  <c r="J161" i="1"/>
  <c r="L154" i="1"/>
  <c r="M154" i="1" s="1"/>
  <c r="J154" i="1"/>
  <c r="N147" i="1"/>
  <c r="L147" i="1"/>
  <c r="N145" i="1"/>
  <c r="L145" i="1"/>
  <c r="N144" i="1"/>
  <c r="L144" i="1"/>
  <c r="N143" i="1"/>
  <c r="L143" i="1"/>
  <c r="L142" i="1"/>
  <c r="N141" i="1"/>
  <c r="L141" i="1"/>
  <c r="N140" i="1"/>
  <c r="L140" i="1"/>
  <c r="N139" i="1"/>
  <c r="L139" i="1"/>
  <c r="N137" i="1"/>
  <c r="L137" i="1"/>
  <c r="N135" i="1"/>
  <c r="L135" i="1"/>
  <c r="N134" i="1"/>
  <c r="L134" i="1"/>
  <c r="N133" i="1"/>
  <c r="L133" i="1"/>
  <c r="L132" i="1"/>
  <c r="N129" i="1"/>
  <c r="L129" i="1"/>
  <c r="N124" i="1"/>
  <c r="L124" i="1"/>
  <c r="N123" i="1"/>
  <c r="L123" i="1"/>
  <c r="N122" i="1"/>
  <c r="L122" i="1"/>
  <c r="N121" i="1"/>
  <c r="L121" i="1"/>
  <c r="L120" i="1"/>
  <c r="N119" i="1"/>
  <c r="L119" i="1"/>
  <c r="N118" i="1"/>
  <c r="L118" i="1"/>
  <c r="L117" i="1"/>
  <c r="N116" i="1"/>
  <c r="L116" i="1"/>
  <c r="N115" i="1"/>
  <c r="L115" i="1"/>
  <c r="N114" i="1"/>
  <c r="L114" i="1"/>
  <c r="K113" i="1"/>
  <c r="L113" i="1" s="1"/>
  <c r="K112" i="1"/>
  <c r="L112" i="1" s="1"/>
  <c r="H111" i="1"/>
  <c r="K107" i="1"/>
  <c r="L107" i="1" s="1"/>
  <c r="K106" i="1"/>
  <c r="L106" i="1" s="1"/>
  <c r="L102" i="1"/>
  <c r="L96" i="1"/>
  <c r="M96" i="1" s="1"/>
  <c r="J96" i="1"/>
  <c r="L76" i="1"/>
  <c r="H74" i="1"/>
  <c r="L73" i="1"/>
  <c r="L72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K56" i="1"/>
  <c r="L56" i="1" s="1"/>
  <c r="H56" i="1"/>
  <c r="L55" i="1"/>
  <c r="L52" i="1"/>
  <c r="L51" i="1"/>
  <c r="L50" i="1"/>
  <c r="L49" i="1"/>
  <c r="L48" i="1"/>
  <c r="L47" i="1"/>
  <c r="K45" i="1"/>
  <c r="L45" i="1" s="1"/>
  <c r="L44" i="1"/>
  <c r="L43" i="1"/>
  <c r="M43" i="1" s="1"/>
  <c r="J43" i="1"/>
  <c r="M41" i="1"/>
  <c r="L41" i="1"/>
  <c r="L40" i="1"/>
  <c r="J41" i="1"/>
  <c r="L38" i="1"/>
  <c r="M38" i="1" s="1"/>
  <c r="J38" i="1"/>
  <c r="L36" i="1"/>
  <c r="M36" i="1" s="1"/>
  <c r="J36" i="1"/>
  <c r="J76" i="1"/>
  <c r="K4" i="1"/>
  <c r="L4" i="1" s="1"/>
  <c r="J4" i="1"/>
  <c r="J16" i="1" s="1"/>
  <c r="M167" i="1" l="1"/>
  <c r="M147" i="1"/>
  <c r="M76" i="1"/>
  <c r="J147" i="1"/>
  <c r="J167" i="1"/>
  <c r="M4" i="1"/>
  <c r="M16" i="1" s="1"/>
  <c r="L16" i="1"/>
</calcChain>
</file>

<file path=xl/comments1.xml><?xml version="1.0" encoding="utf-8"?>
<comments xmlns="http://schemas.openxmlformats.org/spreadsheetml/2006/main">
  <authors>
    <author/>
  </authors>
  <commentList>
    <comment ref="H109" authorId="0" shapeId="0">
      <text>
        <r>
          <rPr>
            <sz val="10"/>
            <color theme="1"/>
            <rFont val="Sans"/>
          </rPr>
          <t>1 in printer
5 spares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6" authorId="0" shapeId="0">
      <text>
        <r>
          <rPr>
            <sz val="10"/>
            <color theme="1"/>
            <rFont val="Sans"/>
          </rPr>
          <t>1 in printer
5 spares</t>
        </r>
      </text>
    </comment>
  </commentList>
</comments>
</file>

<file path=xl/sharedStrings.xml><?xml version="1.0" encoding="utf-8"?>
<sst xmlns="http://schemas.openxmlformats.org/spreadsheetml/2006/main" count="2247" uniqueCount="886">
  <si>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</si>
  <si>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</si>
  <si>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</si>
  <si>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</si>
  <si>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</si>
  <si>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</si>
  <si>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</si>
  <si>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</si>
  <si>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</si>
  <si>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</si>
  <si>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</si>
  <si>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Vendor Subtotal</t>
  </si>
  <si>
    <t>Guess Price/Unit</t>
  </si>
  <si>
    <t>Guess Total</t>
  </si>
  <si>
    <t>Guess Vendor Sub</t>
  </si>
  <si>
    <t>Qty to Order</t>
  </si>
  <si>
    <t>PO</t>
  </si>
  <si>
    <t>PO Date</t>
  </si>
  <si>
    <t>Rec'vd</t>
  </si>
  <si>
    <t>Actual</t>
  </si>
  <si>
    <t>Notes</t>
  </si>
  <si>
    <t>Hardware</t>
  </si>
  <si>
    <t>HD-MS0054</t>
  </si>
  <si>
    <t>Square Bumper</t>
  </si>
  <si>
    <t>Advanced Antivibration components</t>
  </si>
  <si>
    <r>
      <rPr>
        <b/>
        <sz val="12"/>
        <color rgb="FF000000"/>
        <rFont val="Sans"/>
      </rPr>
      <t>V10R87-B08130</t>
    </r>
  </si>
  <si>
    <t>ea</t>
  </si>
  <si>
    <t>42 Sheets of 98</t>
  </si>
  <si>
    <t>PO04955</t>
  </si>
  <si>
    <t>4116 PCE</t>
  </si>
  <si>
    <t>Printed</t>
  </si>
  <si>
    <t>PP-GP0189</t>
  </si>
  <si>
    <t>Double bearing holder v1.3, Mini</t>
  </si>
  <si>
    <t>Aleph Objects</t>
  </si>
  <si>
    <t>PP-GP0188</t>
  </si>
  <si>
    <t>Upper bearing holder v1.1, Mini</t>
  </si>
  <si>
    <t>PP-GP0187</t>
  </si>
  <si>
    <t>X carriage cover v2.3, Mini</t>
  </si>
  <si>
    <t>PP-GP0191</t>
  </si>
  <si>
    <t>Herringbone Large Gear v1.3, Lulzbot green</t>
  </si>
  <si>
    <t>PP-GP0192</t>
  </si>
  <si>
    <t>Herringbone Small Gear v1.1, Lulzbot green</t>
  </si>
  <si>
    <t>PP-GP0060</t>
  </si>
  <si>
    <t>Wade Reloaded Bearing Washer</t>
  </si>
  <si>
    <t>PP-GP0186</t>
  </si>
  <si>
    <t>Wade extruder body for Hex nozzle v1.0</t>
  </si>
  <si>
    <t>PP-GP0193</t>
  </si>
  <si>
    <t>Wade Reloaded Idler Block v1.4, Taz &amp; Mini</t>
  </si>
  <si>
    <t>PP-GP0091</t>
  </si>
  <si>
    <t>extruder_latch_v2.0</t>
  </si>
  <si>
    <t>PP-GP0185</t>
  </si>
  <si>
    <t>X end idler v2.4, Mini</t>
  </si>
  <si>
    <t>PP-GP0184</t>
  </si>
  <si>
    <t>Extruder mount v2.4, Mini</t>
  </si>
  <si>
    <t>PP-GP0183</t>
  </si>
  <si>
    <t>X carriage v1.0, Mini</t>
  </si>
  <si>
    <t>PP-GP0182</t>
  </si>
  <si>
    <t>X end motor v1.6, Mini</t>
  </si>
  <si>
    <t>PP-GP0181</t>
  </si>
  <si>
    <t>Belt mount v1.0, Mini</t>
  </si>
  <si>
    <t>PP-GP0179</t>
  </si>
  <si>
    <t>Z upper left v1.2, Mini</t>
  </si>
  <si>
    <t>PP-GP0180</t>
  </si>
  <si>
    <t>Z upper right v1.2, Mini</t>
  </si>
  <si>
    <t>PP-GP0177</t>
  </si>
  <si>
    <t>Z lower left v1.1, Mini, Lulzbot green</t>
  </si>
  <si>
    <t>PP-GP0178</t>
  </si>
  <si>
    <t>Z lower right v1.1, Mini, Lulzbot green</t>
  </si>
  <si>
    <t>PP-GP0176</t>
  </si>
  <si>
    <t>Bed corner v2.2, Mini</t>
  </si>
  <si>
    <t>PP-GP0175</t>
  </si>
  <si>
    <t>Y idler mount v1.3, Mini</t>
  </si>
  <si>
    <t>PP-GP0174</t>
  </si>
  <si>
    <t>Y rod mount v1.1, Mini</t>
  </si>
  <si>
    <t>PP-GP0173</t>
  </si>
  <si>
    <t>Spool hinge v1.3, Mini</t>
  </si>
  <si>
    <t>PP-GP0172</t>
  </si>
  <si>
    <t>Spool arm v1.0, Mini</t>
  </si>
  <si>
    <t>PP-GP0171</t>
  </si>
  <si>
    <t>Spool mount v1.2, Mini</t>
  </si>
  <si>
    <t>PP-GP0170</t>
  </si>
  <si>
    <t>Relief mount v1.3, Mini</t>
  </si>
  <si>
    <t>PP-GP0169</t>
  </si>
  <si>
    <t>Handle bar v2.4, Mini</t>
  </si>
  <si>
    <t>PP-GP0168</t>
  </si>
  <si>
    <t>Wiper mount v1.0, Mini</t>
  </si>
  <si>
    <t>PP-GP0167</t>
  </si>
  <si>
    <t>Fan Mount v1.3, Mini</t>
  </si>
  <si>
    <t>PP-GP0190</t>
  </si>
  <si>
    <t>Lower relief v1.0 Mini</t>
  </si>
  <si>
    <t>Mechanical</t>
  </si>
  <si>
    <t>HD-MS0211</t>
  </si>
  <si>
    <t>Borosilicate Glass Bed 170mm x 170mm</t>
  </si>
  <si>
    <t>Allen Scientific</t>
  </si>
  <si>
    <t>PO04624</t>
  </si>
  <si>
    <t>1097 rec'vd</t>
  </si>
  <si>
    <t>HD-MS0027</t>
  </si>
  <si>
    <t>Spring, Extruder, 6mm OD, 0.8mm WD, 9.7mm FL</t>
  </si>
  <si>
    <t>Associated Spring</t>
  </si>
  <si>
    <t>C0240-032-0380-M</t>
  </si>
  <si>
    <t>PO 04167</t>
  </si>
  <si>
    <t>2100 rec'vd</t>
  </si>
  <si>
    <t>960 units shipping the week of 9/7 – balance to follow in 4 weeks.</t>
  </si>
  <si>
    <t>HD-BL0015</t>
  </si>
  <si>
    <t>GT2, Single sided Neoprene Belt</t>
  </si>
  <si>
    <t>B &amp; B Manufacturing, Inc</t>
  </si>
  <si>
    <t>744-2P-06 (2MR-744-06)</t>
  </si>
  <si>
    <t>PO04625 / 04630</t>
  </si>
  <si>
    <t>1020 rec'vd</t>
  </si>
  <si>
    <r>
      <t>Per Bob we should have everything by the 7</t>
    </r>
    <r>
      <rPr>
        <vertAlign val="superscript"/>
        <sz val="11"/>
        <color theme="1"/>
        <rFont val="Sans"/>
      </rPr>
      <t>th</t>
    </r>
  </si>
  <si>
    <t>HD-MS0033</t>
  </si>
  <si>
    <t>GT2 Timing Pulley, 5mm Bore Aluminum</t>
  </si>
  <si>
    <t>16-2P06M6CA5 5MM BORE ALUMINUM</t>
  </si>
  <si>
    <t>897 rec'vd</t>
  </si>
  <si>
    <t>As of 11/18/2014 720 pulleys scheduled to ship 12/5.  300 units available now, to ship 11/19/2014. Tsimpson</t>
  </si>
  <si>
    <t>Electronic</t>
  </si>
  <si>
    <t>EL-PS0025</t>
  </si>
  <si>
    <t>POWER SUP 150W 24V 6.25A PNL MT</t>
  </si>
  <si>
    <t>Delta</t>
  </si>
  <si>
    <t>PMC-24V150W1AA</t>
  </si>
  <si>
    <t>DELTA</t>
  </si>
  <si>
    <t>PO04407</t>
  </si>
  <si>
    <t>see notes</t>
  </si>
  <si>
    <t>600 rec'vd</t>
  </si>
  <si>
    <t>600 Units Shipping week of 10/6  – 425 units on BO / shipping the week of 12/1 (We ordered 200 units from DigiKey also) 11/18/2014 Emailed Ben to confirm we are still on target for Back oder delivery. Tsimpson</t>
  </si>
  <si>
    <t>EL-MS0143</t>
  </si>
  <si>
    <t>Conn Fast Receptacle14-16 AWG .250</t>
  </si>
  <si>
    <t>TTI</t>
  </si>
  <si>
    <t>22-26AWG .110</t>
  </si>
  <si>
    <t>PO04428</t>
  </si>
  <si>
    <t xml:space="preserve"> 7100 rec'vd</t>
  </si>
  <si>
    <t>9400 units ordered and show received in the system. Tsimpson</t>
  </si>
  <si>
    <t>EL-MS0205</t>
  </si>
  <si>
    <t>CONN TERM MALE 22-24AWG TIN</t>
  </si>
  <si>
    <t>Molex</t>
  </si>
  <si>
    <t>Digikey / TTI</t>
  </si>
  <si>
    <t>WM2517TR-ND</t>
  </si>
  <si>
    <t>45900 (3 reels of 20K)</t>
  </si>
  <si>
    <t>PO04626 / PO05682</t>
  </si>
  <si>
    <t>40,000 rec'vd</t>
  </si>
  <si>
    <t>12/18/2014 ordered another Reel of 20K for increased qts.  Reel = 20K units</t>
  </si>
  <si>
    <t>EL-MS0212</t>
  </si>
  <si>
    <t>CONN PIN 24-30AWG CRIMP TIN</t>
  </si>
  <si>
    <t>16-02-0108</t>
  </si>
  <si>
    <t>Heilind</t>
  </si>
  <si>
    <t>MOL16-02-0108</t>
  </si>
  <si>
    <t>PO04966</t>
  </si>
  <si>
    <t>2500 rec'vd</t>
  </si>
  <si>
    <t>Digi-Key part number WM2565-ND</t>
  </si>
  <si>
    <t>EL-MS0059</t>
  </si>
  <si>
    <t>CONN TERM FEMALE 22-24AWG TIN</t>
  </si>
  <si>
    <t>Molex Inc.</t>
  </si>
  <si>
    <t>16-02-0102</t>
  </si>
  <si>
    <t>WM2510TR-ND</t>
  </si>
  <si>
    <t>5 reels</t>
  </si>
  <si>
    <t>PO04398 / PO05682</t>
  </si>
  <si>
    <t>73000 rec'vd</t>
  </si>
  <si>
    <t>We received 4 reels of 20,000 units – so we should have 80,000 units (increased qts we need 94860 units total – 12/18/2014 ordered 1 reel of 20k)</t>
  </si>
  <si>
    <t>EL-MS0061</t>
  </si>
  <si>
    <t>Connector, 4 pin Male housing with latch</t>
  </si>
  <si>
    <t>Digikey</t>
  </si>
  <si>
    <t>WM2535-ND</t>
  </si>
  <si>
    <t>PO05144 / PO05682</t>
  </si>
  <si>
    <t>4050 rec'vd</t>
  </si>
  <si>
    <t>12/18/2014 ordered another 2000 Units</t>
  </si>
  <si>
    <t>EL-MS0062</t>
  </si>
  <si>
    <t>Connector, 4 pin Female housing with latch</t>
  </si>
  <si>
    <t>WM2902-ND</t>
  </si>
  <si>
    <t>9100 rec'vd</t>
  </si>
  <si>
    <t xml:space="preserve">12/18/2014 ordered additional units for increase in qts.  </t>
  </si>
  <si>
    <t>PC-CN0001</t>
  </si>
  <si>
    <t>CONN HOUSING 2POS .100 W/LATCH</t>
  </si>
  <si>
    <t>WM2900-ND</t>
  </si>
  <si>
    <t>6100 rec'vd</t>
  </si>
  <si>
    <t>PC-CN0003</t>
  </si>
  <si>
    <t>Connector Housing  3POS .100 W/Latch</t>
  </si>
  <si>
    <t>WM2901-ND</t>
  </si>
  <si>
    <t>EL-MS0142</t>
  </si>
  <si>
    <t>CONN RECEPT FASTON 22-26AWG .110</t>
  </si>
  <si>
    <t>A27793-ND</t>
  </si>
  <si>
    <t>12,100 rec'vd</t>
  </si>
  <si>
    <t>EL-MS0141</t>
  </si>
  <si>
    <t>Term Ring Non Ins 26-22AWG #4</t>
  </si>
  <si>
    <t>P22-4R-M</t>
  </si>
  <si>
    <t>8200 rec'vd</t>
  </si>
  <si>
    <t>Digi-Key part number 298-10067-ND</t>
  </si>
  <si>
    <t>EL-MS0210</t>
  </si>
  <si>
    <t>CONN RING UNINS 15-20AWG #M3</t>
  </si>
  <si>
    <t>160344-2</t>
  </si>
  <si>
    <t>A107160CT-ND</t>
  </si>
  <si>
    <t>PO05090</t>
  </si>
  <si>
    <t>2050 rec'vd</t>
  </si>
  <si>
    <t>EL-SW0022</t>
  </si>
  <si>
    <t>SWITCH BASIC SPDT 3A .110QC 125V</t>
  </si>
  <si>
    <t>SW766-ND</t>
  </si>
  <si>
    <t>PO04626 / PO04969</t>
  </si>
  <si>
    <t>663 Shipping week of 10/20 – BO 5437 will ship 1/30/2015 / We need to just order alternate SW768-ND to get them in here. See PO04969</t>
  </si>
  <si>
    <t>EL-WR0099</t>
  </si>
  <si>
    <t>Shielded 4Cond 22AWG</t>
  </si>
  <si>
    <t>C0762A.41.10</t>
  </si>
  <si>
    <t>W504-1000-ND</t>
  </si>
  <si>
    <t>mm</t>
  </si>
  <si>
    <t>9000 ft</t>
  </si>
  <si>
    <t>PO04969</t>
  </si>
  <si>
    <t>9000 FT</t>
  </si>
  <si>
    <t>EL-WR0105</t>
  </si>
  <si>
    <t>24AWG Stranded – Black</t>
  </si>
  <si>
    <t>2000ft</t>
  </si>
  <si>
    <t>C2015A.21.01</t>
  </si>
  <si>
    <t>Digikey / Allcable</t>
  </si>
  <si>
    <t>C2015B-1000-ND</t>
  </si>
  <si>
    <t>29000 ft</t>
  </si>
  <si>
    <t>PO04969 / PO05560</t>
  </si>
  <si>
    <t>22000 rec'vd</t>
  </si>
  <si>
    <t>17 shipping immediately, 5 on BO – Waiting for confirmation for lead time info. TS (12/18/2014 Allcable bringing in addition units for increased material needs. TS)</t>
  </si>
  <si>
    <t>EL-WR0107</t>
  </si>
  <si>
    <t>24AWG Stranded – White</t>
  </si>
  <si>
    <t>C2015A.21.02</t>
  </si>
  <si>
    <t>C2015W-1000-ND</t>
  </si>
  <si>
    <t>8000 ft</t>
  </si>
  <si>
    <t>5000ft rec'vd</t>
  </si>
  <si>
    <t>(12/18/2014 Allcable bringing in addition units for increased material needs. TS)</t>
  </si>
  <si>
    <t>EL-WR0109</t>
  </si>
  <si>
    <t>24AWG Stranded – Yellow</t>
  </si>
  <si>
    <t>C2015A.21.05</t>
  </si>
  <si>
    <t>C2015Y-1000-ND</t>
  </si>
  <si>
    <t>8000ft rec'vd</t>
  </si>
  <si>
    <t>7 Shipping immediately, 1 on BO - Waiting for confirmation for lead time info. TS</t>
  </si>
  <si>
    <t>EL-WR0103</t>
  </si>
  <si>
    <t>24AWG Stranded – Red</t>
  </si>
  <si>
    <t>C2015A.21.03</t>
  </si>
  <si>
    <t>C2015R-1000-ND</t>
  </si>
  <si>
    <t>17000 ft</t>
  </si>
  <si>
    <t>14000ft rec'vd</t>
  </si>
  <si>
    <t>EL-WR0104</t>
  </si>
  <si>
    <t>24AWG Stranded – Orange</t>
  </si>
  <si>
    <t>C2015A.21.04</t>
  </si>
  <si>
    <t>C2015A-1000-ND</t>
  </si>
  <si>
    <t>11000 ft</t>
  </si>
  <si>
    <t>11000ft rec'vd</t>
  </si>
  <si>
    <t>8 shipping immediately, 3 on BO - Waiting for confirmation for lead time info. TS</t>
  </si>
  <si>
    <t>EL-WR0118</t>
  </si>
  <si>
    <t>24AWG Stranded – Blue</t>
  </si>
  <si>
    <t>C2015A.21.07</t>
  </si>
  <si>
    <t>C2015L-1000-ND</t>
  </si>
  <si>
    <t>2000 ft</t>
  </si>
  <si>
    <t>2000ft rec'vd</t>
  </si>
  <si>
    <t>EL-WR0119</t>
  </si>
  <si>
    <t>24AWG Stranded – Green</t>
  </si>
  <si>
    <t>C2015A.21.06</t>
  </si>
  <si>
    <t>C2015G-1000-ND</t>
  </si>
  <si>
    <t>6000 f</t>
  </si>
  <si>
    <t>EL-WR0120</t>
  </si>
  <si>
    <t>24AWG Stranded – Purple</t>
  </si>
  <si>
    <t>C2015A.21.19</t>
  </si>
  <si>
    <t>C2015V-1000-ND</t>
  </si>
  <si>
    <t>5000 ft</t>
  </si>
  <si>
    <t>EL-WR0106</t>
  </si>
  <si>
    <t>16AWG Stranded – Red</t>
  </si>
  <si>
    <t>C2065A.21.03</t>
  </si>
  <si>
    <t>C2065R-1000-ND</t>
  </si>
  <si>
    <t>EL-WR0121</t>
  </si>
  <si>
    <t>16AWG Stranded – Black</t>
  </si>
  <si>
    <t>1000ft</t>
  </si>
  <si>
    <t>C2065A.21.01</t>
  </si>
  <si>
    <t>C2065B-1000-ND</t>
  </si>
  <si>
    <t>4000ft rec'vd</t>
  </si>
  <si>
    <t>2 shipping immediately, 2 on BO - Waiting for confirmation for lead time info. TS (12/15/2014 ordered additional 1000ft – per Seth, added to the BOM. TS)</t>
  </si>
  <si>
    <t>EL-WR0122</t>
  </si>
  <si>
    <t>16AWG Stranded – Green</t>
  </si>
  <si>
    <t>C2065A.21.06</t>
  </si>
  <si>
    <t>C2065G-1000-ND</t>
  </si>
  <si>
    <t>1000 ft</t>
  </si>
  <si>
    <t>1000ft rec'vd</t>
  </si>
  <si>
    <t>BO Waiting for confirmation for lead time info. TS</t>
  </si>
  <si>
    <t>EL-WR0123</t>
  </si>
  <si>
    <t>16AWG Stranded – White</t>
  </si>
  <si>
    <t>C2065A.21.02</t>
  </si>
  <si>
    <t>C2065W-1000-ND</t>
  </si>
  <si>
    <t>2100 ft</t>
  </si>
  <si>
    <t>EL-WR0108</t>
  </si>
  <si>
    <t>16AWG Stranded – Violet</t>
  </si>
  <si>
    <t>C2065A.12.19</t>
  </si>
  <si>
    <t>C2065V-1000-ND</t>
  </si>
  <si>
    <t>4000 ft</t>
  </si>
  <si>
    <t>See notes</t>
  </si>
  <si>
    <t>See Digi-Key PO's 05239 (2 Rolls of 1,000) PO05144 (3 x 1,000 rolls) 23 Day Lead time /  PO05149 (1,000 out of Allcable for immediate needs) As of 11/14/2014 Emailing Lexi for status and ETA. Tsimpson</t>
  </si>
  <si>
    <t>EL-MS0216</t>
  </si>
  <si>
    <t>Ferrite Tubular Bead 19.00mm</t>
  </si>
  <si>
    <t>Laird Technologies - Signal Integrity Products</t>
  </si>
  <si>
    <t>28B1142-100</t>
  </si>
  <si>
    <t>Digikey / Sager</t>
  </si>
  <si>
    <t>240-2314-ND</t>
  </si>
  <si>
    <t>PO05311 / PO05682 / PO05683</t>
  </si>
  <si>
    <t>12/18/2014 pulled 3699 units from Digi-Key and 2301 units out of Sager to = 6000 units for increased qts.</t>
  </si>
  <si>
    <t>EL-MS0236</t>
  </si>
  <si>
    <t>FERRIT CYLINDR BOX CLAMP.350"WHT</t>
  </si>
  <si>
    <t>28A2029-0A0</t>
  </si>
  <si>
    <t>240-2076-ND</t>
  </si>
  <si>
    <t>PO05682</t>
  </si>
  <si>
    <t>New line item added to the BOM</t>
  </si>
  <si>
    <t>PC-CN0046</t>
  </si>
  <si>
    <t>Term Block Plug 4POS STR 5.08MM</t>
  </si>
  <si>
    <t>WM7953-ND</t>
  </si>
  <si>
    <t>PO04558</t>
  </si>
  <si>
    <t>1050 rev'cd</t>
  </si>
  <si>
    <t>378 on B/O till 12/8/2014</t>
  </si>
  <si>
    <t>PC-CN0032</t>
  </si>
  <si>
    <t>Term Block Plug 2POS STR 5.08MM</t>
  </si>
  <si>
    <t>WM7819-ND</t>
  </si>
  <si>
    <t>EL-MS0074</t>
  </si>
  <si>
    <t>20-POS  .100 Dual (Black)</t>
  </si>
  <si>
    <t>WM2527-ND</t>
  </si>
  <si>
    <t>PO05113</t>
  </si>
  <si>
    <t>3207 rec'vd</t>
  </si>
  <si>
    <t>PO05113 = 6,000 Units for Daffodil and Euphorbia (As of 11/18/2014 the remainer of these parts will ship 11/26. Tsimpson)</t>
  </si>
  <si>
    <t>EL-MS0211</t>
  </si>
  <si>
    <t>REEL – RING TONGUE CONN 16-22 AWG #10 PIDG</t>
  </si>
  <si>
    <t>TE</t>
  </si>
  <si>
    <t>2-36154-2</t>
  </si>
  <si>
    <t>A1062TR-ND</t>
  </si>
  <si>
    <t>PO04597</t>
  </si>
  <si>
    <t>10000 rec'vd</t>
  </si>
  <si>
    <t>5k Reels</t>
  </si>
  <si>
    <t>HE-SH0031</t>
  </si>
  <si>
    <t>Reprap Modified Hexagon Hotend, Lulzbot Edition, 3.0mm Filament</t>
  </si>
  <si>
    <t>Reprapdiscount</t>
  </si>
  <si>
    <t>PO04951</t>
  </si>
  <si>
    <t>1071 rec'vd</t>
  </si>
  <si>
    <t>We need to give specs when we order these, wire length, nozzle size, hole in mount plate etc.   11/18/2014 Emailed Sebastian to advise back order status on 990 units. Tsimpson</t>
  </si>
  <si>
    <t>PP-FP0055</t>
  </si>
  <si>
    <t>Left Plate,</t>
  </si>
  <si>
    <t>EPOCS</t>
  </si>
  <si>
    <t>PO04941</t>
  </si>
  <si>
    <t>200 rec'vd</t>
  </si>
  <si>
    <t>Drawing needs to be updated / Sent  RFQ to Mike Snyder and Drawings, 10/15/2014, Need the 3D files – 200 Units coming out of EPOCS and 810 Units from Rapid</t>
  </si>
  <si>
    <t>PP-FP0052</t>
  </si>
  <si>
    <t>Right Plate,</t>
  </si>
  <si>
    <t>200 Units coming out of EPOCS and 810 Units from Rapid</t>
  </si>
  <si>
    <t>PP-FP0051</t>
  </si>
  <si>
    <t>Top Plate,</t>
  </si>
  <si>
    <t>PP-FP0053</t>
  </si>
  <si>
    <t>Bottom Plate,</t>
  </si>
  <si>
    <t>PP-FP0054</t>
  </si>
  <si>
    <t>Bed Mount Plate,</t>
  </si>
  <si>
    <t>PP-FP0056</t>
  </si>
  <si>
    <t>Electronics cover,</t>
  </si>
  <si>
    <t>Rapid Sheet Metal</t>
  </si>
  <si>
    <t>PO04940</t>
  </si>
  <si>
    <t>10 FA's will be here on or before 11/7 – then there will be a weekly delivery of 200 units from 11/12 -12/03.</t>
  </si>
  <si>
    <t>EL-MS0165</t>
  </si>
  <si>
    <t>Snap-Together Cable and Hose Carrier, Feed-Through, 0.41" High x 0.39" Wide Interior Size</t>
  </si>
  <si>
    <t>IGUS</t>
  </si>
  <si>
    <t>06-10-028-0</t>
  </si>
  <si>
    <t>2800 feet</t>
  </si>
  <si>
    <t>PO04957</t>
  </si>
  <si>
    <t>500 ft rec'vd</t>
  </si>
  <si>
    <t>Negotiated a slightly lower price based on higher volumes moving into 2015-TS   Shipping 1,127 ft immediately and the balance should land on or before 11/17/2014.</t>
  </si>
  <si>
    <t>EL-MS0166</t>
  </si>
  <si>
    <t>Mounting Brackets for .41" High x .39" Wide Interior Snap-Together Cable and Hose Carrier</t>
  </si>
  <si>
    <t>060-10-12</t>
  </si>
  <si>
    <t>3030 rec'vd</t>
  </si>
  <si>
    <t>Negotiated a slightly lower price based on higher volumes moving into 2015</t>
  </si>
  <si>
    <t>HD-BU0013</t>
  </si>
  <si>
    <t>DryLin® R - Solid polymer bearing RJM-01, 8mm</t>
  </si>
  <si>
    <t>RJM-01-08</t>
  </si>
  <si>
    <t>PO04564</t>
  </si>
  <si>
    <t>12100 rec'vd</t>
  </si>
  <si>
    <t>EL-FA0011</t>
  </si>
  <si>
    <t>FAN,24VDC,Sleeve,5.75CFM,40X40X10MM,60mA 6000RPM,1.44W,280MM LEADS,CE/RoHS</t>
  </si>
  <si>
    <t>TF4010-24H-S</t>
  </si>
  <si>
    <t>Kysan</t>
  </si>
  <si>
    <t>PO04958</t>
  </si>
  <si>
    <t>1064 rec'vd</t>
  </si>
  <si>
    <t>500 in stock now, shipping Oct 26 / remaining 550 will ship 11/20/2014</t>
  </si>
  <si>
    <t>EL-FA0012</t>
  </si>
  <si>
    <t>FAN,24VDC,BALL,31.60CFM,80×80×15 MM,100mA</t>
  </si>
  <si>
    <t>TF8015-24M-B</t>
  </si>
  <si>
    <t>PO04628</t>
  </si>
  <si>
    <t>1010 rec'vd</t>
  </si>
  <si>
    <t>HD-RD0035</t>
  </si>
  <si>
    <t>8mm Smooth rod, 315mm, 304 Stainless Steel</t>
  </si>
  <si>
    <t>MBK</t>
  </si>
  <si>
    <t>PO04954</t>
  </si>
  <si>
    <t>2000 rec'vd</t>
  </si>
  <si>
    <t>11/18/2014 Emailed Stacee for BO status. Tsimpson</t>
  </si>
  <si>
    <t>HD-RD0004</t>
  </si>
  <si>
    <t>8mm Smooth Rod x 18-19mm</t>
  </si>
  <si>
    <t>PO04178</t>
  </si>
  <si>
    <t>1000 rec'vd</t>
  </si>
  <si>
    <t>HD-BT0108</t>
  </si>
  <si>
    <t>Hobbed Bolt, M8 x 50mm Hex head, 26mm offset, Stainless Steel</t>
  </si>
  <si>
    <t>Quattro</t>
  </si>
  <si>
    <t>PO04550</t>
  </si>
  <si>
    <t>1250 rec'vd</t>
  </si>
  <si>
    <t>PP-MP0082</t>
  </si>
  <si>
    <t>Bed leveling washer, 303 SST</t>
  </si>
  <si>
    <t>4040 rec'vd</t>
  </si>
  <si>
    <t>Prices good, PO can be sent</t>
  </si>
  <si>
    <t>TL-CS0083</t>
  </si>
  <si>
    <t>EMI/RFI-Shield Heat-Shrink Tubing 3/16" ID Before, 3/32" ID After, 48" L, Black</t>
  </si>
  <si>
    <t>Techflex</t>
  </si>
  <si>
    <t>H2C0.19BK</t>
  </si>
  <si>
    <t>Allcable</t>
  </si>
  <si>
    <t>285x 4 ft pieces</t>
  </si>
  <si>
    <t>PO04967</t>
  </si>
  <si>
    <t>Shipping 100 units immediately, balance to ship on or before 11/3</t>
  </si>
  <si>
    <t>Mcmaster 7937K31</t>
  </si>
  <si>
    <t>TL-CS0129</t>
  </si>
  <si>
    <t>Interference-Shielding Heat-Shrink Tubing, 3/8" ID Before, 3/16" ID After, 48" Long, Black</t>
  </si>
  <si>
    <t>H2C0-38BK</t>
  </si>
  <si>
    <t>103x 4 ft pieces</t>
  </si>
  <si>
    <t>Shipping 130 units immediately, balance to ship on or before 11/3</t>
  </si>
  <si>
    <t>Mcmaster 7937K33</t>
  </si>
  <si>
    <t>HD-WA0035</t>
  </si>
  <si>
    <t>Metric 18-8 Stainless Steel External Serrated Lock Washer, M3 Screw Size, 6mm OD, 0.4mm min Thick</t>
  </si>
  <si>
    <t>Mcmaster</t>
  </si>
  <si>
    <t>91120A120</t>
  </si>
  <si>
    <t>PO04974 / PO04974 / PO05009</t>
  </si>
  <si>
    <t>4100 rec'vd</t>
  </si>
  <si>
    <t>Ordered additional units for fill in on the increased quantities.</t>
  </si>
  <si>
    <t>Hardware/tools</t>
  </si>
  <si>
    <t>HD-MS0244</t>
  </si>
  <si>
    <t>Firm White Polyester Felt Strip, 1/4" Thick, 1" Width, Plain Back</t>
  </si>
  <si>
    <t>88085K311</t>
  </si>
  <si>
    <t>PO04974 / PO05009</t>
  </si>
  <si>
    <t>HD-MS0235</t>
  </si>
  <si>
    <t>Metric Aluminum Unthreaded Spacer, 4.5mm OD, 8mm Length, M3 Screw Size</t>
  </si>
  <si>
    <t>94669A615</t>
  </si>
  <si>
    <t>800 rec'vd</t>
  </si>
  <si>
    <t>800 shipping 10/17/2014 remainder 3250 units shipping 10/24/2014 – 11/18/2014, Sent another email for back order satus. Tsimpson As of 11/18/2014 the balance of 2450 pieces is December 15th ETA as they are still in production.</t>
  </si>
  <si>
    <t>EL-MS0073</t>
  </si>
  <si>
    <t>Tubing, Corrugated Loom .25"</t>
  </si>
  <si>
    <t>Panduit</t>
  </si>
  <si>
    <t>Fastenal</t>
  </si>
  <si>
    <t>24x 100ft rolls</t>
  </si>
  <si>
    <t>PO04984</t>
  </si>
  <si>
    <t>2400 rec'vd</t>
  </si>
  <si>
    <t>HD-BT0117</t>
  </si>
  <si>
    <t>Black Alloy Steel Flat-Head Socket Cap Screw, Class 10.9, M8 Size, 40mm Length, 1.25mm Pitch</t>
  </si>
  <si>
    <t>Timberline</t>
  </si>
  <si>
    <t>PO04672</t>
  </si>
  <si>
    <t>1100 rec'vd</t>
  </si>
  <si>
    <t>91294A289</t>
  </si>
  <si>
    <t>HD-BT0131</t>
  </si>
  <si>
    <t>Black Alloy Steel Flat-Head Socket Cap Screw, Class 10.9, M8 Size, 45mm Length, 1.25mm Pitch</t>
  </si>
  <si>
    <t>91294A290</t>
  </si>
  <si>
    <t>PP-MP0066</t>
  </si>
  <si>
    <t>Metric Brass Heat-Set Insert for Plastics, Tapered, M2-.4 Internal Thread, 2.9MM Length</t>
  </si>
  <si>
    <t>94180A307</t>
  </si>
  <si>
    <t>13000 rec'vd</t>
  </si>
  <si>
    <t>HD-BT0107</t>
  </si>
  <si>
    <t>Metric Class 12.9 Socket Head Cap Screw Alloy Steel, Black, M2 Thread, 10mm Length, 0.4mm Pitch</t>
  </si>
  <si>
    <t>12500 rec'vd</t>
  </si>
  <si>
    <t>91290A017</t>
  </si>
  <si>
    <t>HD-WA0012</t>
  </si>
  <si>
    <t>Steel Flat Washer, DIN 125 zinc-plated class 4,M2 screw sz, 5mm OD, .25mm-.35mm thick</t>
  </si>
  <si>
    <t>91166A180</t>
  </si>
  <si>
    <t>HD-MS0230</t>
  </si>
  <si>
    <t>M2 x 6 SHCS, Black-Oxide</t>
  </si>
  <si>
    <t>1050 rec'vd</t>
  </si>
  <si>
    <t>HD-MS0030</t>
  </si>
  <si>
    <t>M3-.5 3.8mm Heatset Insert</t>
  </si>
  <si>
    <t>PO04498</t>
  </si>
  <si>
    <t>50000 rec'vd</t>
  </si>
  <si>
    <t>55k units shipping immediately / balance has a projected ETA of Dec. 5th Rep is getting these direct from the manufacturer</t>
  </si>
  <si>
    <t>94180A331 (As of 09/17/2014 they have a 2 week lead time on this part. I don't want to fill in because Fastenal Rep is hoping to get units from the Manufacturer sooner, just can't promise</t>
  </si>
  <si>
    <t>HD-MS0158</t>
  </si>
  <si>
    <t>M5-.8 6.7mm Heatset Insert</t>
  </si>
  <si>
    <t>18100 rec'vd</t>
  </si>
  <si>
    <t>18k units shipping asap / Balance ETA 12/5</t>
  </si>
  <si>
    <t>94180A361 - As of 09/17/2014 they have a 2 week lead time on this part. I don't want to fill in because Fastenal Rep is hoping to get units from the Manufacturer sooner, just can't promise</t>
  </si>
  <si>
    <t>HD-NT0001</t>
  </si>
  <si>
    <t>M3 Nyloc Nut, Zinc Plated</t>
  </si>
  <si>
    <t>Timberline / McMaster</t>
  </si>
  <si>
    <t>90576A102</t>
  </si>
  <si>
    <t>PO04672 / PO04974 / PO05009 / PO05312</t>
  </si>
  <si>
    <t>4000 rec'vd</t>
  </si>
  <si>
    <t>PO04672 Timberline = 4000 units PO 04974/PO05009 = 500 units / PO05312 2000 units.</t>
  </si>
  <si>
    <t>HD-NT0004</t>
  </si>
  <si>
    <t>M3 Nut, Zinc Plated</t>
  </si>
  <si>
    <t>4700 rec'vd</t>
  </si>
  <si>
    <t>90591A121</t>
  </si>
  <si>
    <t>HD-BT0012</t>
  </si>
  <si>
    <t>M3 Set Screw (Grub Screw)</t>
  </si>
  <si>
    <t>NS0310-0306/met</t>
  </si>
  <si>
    <t>91390A100</t>
  </si>
  <si>
    <t>7200 rec'vd</t>
  </si>
  <si>
    <t>1100 shipping 10/17/2014 remainer 920 shipping 10/24/2014</t>
  </si>
  <si>
    <t>HD-WA0001</t>
  </si>
  <si>
    <t>M3 Washer, Steel, Zinc Plated</t>
  </si>
  <si>
    <t>91166A210</t>
  </si>
  <si>
    <t>MTR-M3100321</t>
  </si>
  <si>
    <t>PO04974 / PO05009 PO05312</t>
  </si>
  <si>
    <t>61,000 rec'vd</t>
  </si>
  <si>
    <t>Ordered additional units for fill in on the increased quantities. 11/18/2014 Ordered 13,000 more units under PO05312</t>
  </si>
  <si>
    <t>HD-BT0044</t>
  </si>
  <si>
    <t>M3 x 5 Bolt, SHCS Black-Oxide</t>
  </si>
  <si>
    <t>HD-BT0140</t>
  </si>
  <si>
    <t>M3 x 6 Bolt, BHCS Black-Oxide</t>
  </si>
  <si>
    <t>91239A111</t>
  </si>
  <si>
    <t>PO05312</t>
  </si>
  <si>
    <t>HD-BT0128</t>
  </si>
  <si>
    <t>M3 x 6 Bolt, FHCS Black-Oxide</t>
  </si>
  <si>
    <t>mcmaster</t>
  </si>
  <si>
    <t>91294A126</t>
  </si>
  <si>
    <t>PO05112</t>
  </si>
  <si>
    <t>98000 rec'vd</t>
  </si>
  <si>
    <t>Ordered additional units for fill in on the increased quantities. / PO05112 ordered 98000 units. 81000 on back order. 11/18/2014 emailed to get status. Tsimpson  (11/18/2014 in transit for delivery today)</t>
  </si>
  <si>
    <t>HD-BT0104</t>
  </si>
  <si>
    <t>M3 x 8 Bolt, BHCS, SST</t>
  </si>
  <si>
    <t>92095A181</t>
  </si>
  <si>
    <t>3100 rec'vd</t>
  </si>
  <si>
    <t>HD-BT0137</t>
  </si>
  <si>
    <t>M3 x 8 Bolt, BHCS, Black-Oxide</t>
  </si>
  <si>
    <t>91239A113</t>
  </si>
  <si>
    <t>18000 rec'vd</t>
  </si>
  <si>
    <t>HD-BT0039</t>
  </si>
  <si>
    <t>M3 x 12 Bolt, SHCS Black-Oxide</t>
  </si>
  <si>
    <t>8050-0312</t>
  </si>
  <si>
    <t>PO04552 04974 / PO05009</t>
  </si>
  <si>
    <t>500 rec'vd</t>
  </si>
  <si>
    <t>PO04552 = 46,000 units PO05009 = 500 units</t>
  </si>
  <si>
    <t>91290A117</t>
  </si>
  <si>
    <t>HD-BT0118</t>
  </si>
  <si>
    <t>M3 x 14 Bolt FHCS, Black-Oxide</t>
  </si>
  <si>
    <t>91294A133</t>
  </si>
  <si>
    <t>HD-BT0136</t>
  </si>
  <si>
    <t>M3 x 12 Bolt FHCS, SST</t>
  </si>
  <si>
    <t>PO05306</t>
  </si>
  <si>
    <t>92125A132</t>
  </si>
  <si>
    <t>HD-BT0135</t>
  </si>
  <si>
    <t>M3 x 25 Bolt FHCS, Black-Oxide</t>
  </si>
  <si>
    <t>91294A138</t>
  </si>
  <si>
    <t>PO05112 PO05312</t>
  </si>
  <si>
    <t>Ordered additional units for fill in on the increased quantities. 11/18/2014 Ordered 1000 more units.</t>
  </si>
  <si>
    <t>HD-BT0041</t>
  </si>
  <si>
    <t>M3 x 25 Bolt, SHCS Black-Oxide</t>
  </si>
  <si>
    <t>91290A125</t>
  </si>
  <si>
    <t>8050-0325</t>
  </si>
  <si>
    <t>PO04552 PO04974 / PO05009 / PO05312</t>
  </si>
  <si>
    <t>Ordered additional units for fill in on the increased quantities. 11/18/2014 PO05312 Ordered 1000 more units. (PO04552 = 1000 units)</t>
  </si>
  <si>
    <t>HD-NT0011</t>
  </si>
  <si>
    <t>M4 Nut,Zinc-Plated Steel</t>
  </si>
  <si>
    <t>8100-0040</t>
  </si>
  <si>
    <t>PO 04552 / PO04974 / PO05009</t>
  </si>
  <si>
    <t>4500 rec'vd</t>
  </si>
  <si>
    <t>Ordered additional units for fill in on the increased quantities. (PO04552 = 4000 units)</t>
  </si>
  <si>
    <t>90591A141</t>
  </si>
  <si>
    <t>HD-WA0005</t>
  </si>
  <si>
    <t>M4 Washer</t>
  </si>
  <si>
    <t>8200-0040</t>
  </si>
  <si>
    <t>PO04500 / PO04974 / PO05009</t>
  </si>
  <si>
    <t>6000 rec'vd</t>
  </si>
  <si>
    <t>Ordered additional units for fill in on the increased quantities. PO04500 = 6000 units</t>
  </si>
  <si>
    <t>91166A230</t>
  </si>
  <si>
    <t>HD-MS0229</t>
  </si>
  <si>
    <t>M4 x 25 Bolt, SHCS Black-Oxide</t>
  </si>
  <si>
    <t>91290A176</t>
  </si>
  <si>
    <t>2020 rec'vd</t>
  </si>
  <si>
    <t>HD-BT0052</t>
  </si>
  <si>
    <t>M4 x 55 Bolt, SHCS Black-Oxide</t>
  </si>
  <si>
    <t>NS8050-0455</t>
  </si>
  <si>
    <t>PO04552 / PO04974 / PO05009</t>
  </si>
  <si>
    <t>Ordered additional units for fill in on the increased quantities. PO04552 = 2000 units</t>
  </si>
  <si>
    <t>91290A187</t>
  </si>
  <si>
    <t>HD-WA0007</t>
  </si>
  <si>
    <t>M5 Washer, Steel, Zinc Plated</t>
  </si>
  <si>
    <t>91166A240</t>
  </si>
  <si>
    <t>PO05112 / PO05312</t>
  </si>
  <si>
    <t>11200 rec'vd</t>
  </si>
  <si>
    <t>Ordered additional units for fill in on the increased quantities. (PO05158 = 400 units)</t>
  </si>
  <si>
    <t>HD-BT0048</t>
  </si>
  <si>
    <t>M5 x 10 Bolt, SHCS Black-Oxide</t>
  </si>
  <si>
    <t>8050-0510</t>
  </si>
  <si>
    <t>PO04552</t>
  </si>
  <si>
    <t>8000 rec'vd</t>
  </si>
  <si>
    <t>91290A224</t>
  </si>
  <si>
    <t>HD-BT0049</t>
  </si>
  <si>
    <t>M5 x 14 Bolt, SHCS Black_Oxide</t>
  </si>
  <si>
    <t>NOR-M60051014SO</t>
  </si>
  <si>
    <t>5000 rec'vd</t>
  </si>
  <si>
    <t>Ordered additional units for fill in on the increased quantities. (PO04552 = 5000 units)</t>
  </si>
  <si>
    <t>HD-NT0002</t>
  </si>
  <si>
    <t>M8 Nyloc Nut, Zinc Plated</t>
  </si>
  <si>
    <t>GBO-986270004</t>
  </si>
  <si>
    <t>3000 rec'vd</t>
  </si>
  <si>
    <t>Ordered additional units for fill in on the increased quantities. (PO04552 = 3000 units)</t>
  </si>
  <si>
    <t>90576A117</t>
  </si>
  <si>
    <t>HD-WA0006</t>
  </si>
  <si>
    <t>M8 Washer, Steel, Zinc Plated</t>
  </si>
  <si>
    <t>8200-0080</t>
  </si>
  <si>
    <t>Ordered additional units for fill in on the increased quantities. (PO04552= 8000 units</t>
  </si>
  <si>
    <t>91166A270</t>
  </si>
  <si>
    <t>HD-WA0008</t>
  </si>
  <si>
    <t>Metric Spring Steel Shim - DIN 988 0.5mm Thick, 8mm ID, 14mm OD</t>
  </si>
  <si>
    <t>98055A114</t>
  </si>
  <si>
    <t>HD-WA0009</t>
  </si>
  <si>
    <t>Metric Spring Steel Shim - DIN 988 1.0mm Thick, 8mm ID, 14mm OD</t>
  </si>
  <si>
    <t>98055A115</t>
  </si>
  <si>
    <t>HD-MS0031</t>
  </si>
  <si>
    <t>Thumb Screw Knob for M4 SHCS, Black</t>
  </si>
  <si>
    <t>PO04672 / PO04974 / PO05009</t>
  </si>
  <si>
    <t>Ordered additional units for fill in on the increased quantities. (PO04672 = 2000 units)</t>
  </si>
  <si>
    <t>91175A062</t>
  </si>
  <si>
    <t>HD-BT0120</t>
  </si>
  <si>
    <t>Alloy Steel Shoulder Screw, 6mm Diameter x 10mm Long Shoulder, M5 Thread</t>
  </si>
  <si>
    <t>92981A100</t>
  </si>
  <si>
    <t>7130k32</t>
  </si>
  <si>
    <t>HD-MS0058</t>
  </si>
  <si>
    <t>Wire Tie, 8"</t>
  </si>
  <si>
    <t>AEH#02-00818-UVB</t>
  </si>
  <si>
    <t>PO04552 / PO04974 / PO05009 / 05688</t>
  </si>
  <si>
    <t>12000 rec'vd</t>
  </si>
  <si>
    <t>Ordered additional units for fill in on the increased quantities. (PO04552 = 6000 units)</t>
  </si>
  <si>
    <t>HD-MS0249</t>
  </si>
  <si>
    <t>UV-Resistant Cable Tie Holder, Adhesive Back/Screw Mount, 4-Way, for.18" Maximum Tie, Black</t>
  </si>
  <si>
    <t>7582k22</t>
  </si>
  <si>
    <t>PO04974 / PO04974 / PO05009 / 05668</t>
  </si>
  <si>
    <t>Ordered additional units for fill in on the increased quantities. (PO04974 = 2050 units)</t>
  </si>
  <si>
    <t>Consumable</t>
  </si>
  <si>
    <t>TL-CS0040</t>
  </si>
  <si>
    <t>Extreme-Temperature Pipe Sealant &amp; Threadlocker, 4 oz bottle, blue</t>
  </si>
  <si>
    <t>7604A55</t>
  </si>
  <si>
    <t>g</t>
  </si>
  <si>
    <t>5 bottles</t>
  </si>
  <si>
    <t>PO05089</t>
  </si>
  <si>
    <t>OK</t>
  </si>
  <si>
    <t>HD-RD0037</t>
  </si>
  <si>
    <t>Drive Rod 7mm (Rev. B)</t>
  </si>
  <si>
    <t>Thomson</t>
  </si>
  <si>
    <t>PO04960</t>
  </si>
  <si>
    <t>660 rec'vd</t>
  </si>
  <si>
    <t>Deliveries will be scheduled to have 660 units land every 3 weeks first shipment to be on our dock no later than 11/7/2014 land</t>
  </si>
  <si>
    <t>HD-NT0047</t>
  </si>
  <si>
    <t>10mm x 2mm Flange mount supernut</t>
  </si>
  <si>
    <t>MTS10 x 2m</t>
  </si>
  <si>
    <t>HD-MS0194</t>
  </si>
  <si>
    <t>Coupling, Set Screw, Misumi GSASL16-5-5</t>
  </si>
  <si>
    <t>Misumi</t>
  </si>
  <si>
    <t>GSASL16-5-5</t>
  </si>
  <si>
    <t>PO04629</t>
  </si>
  <si>
    <t>330 rec'vd</t>
  </si>
  <si>
    <t>Scheduled delivery of 220 units to land on our dock every week with the first shipment to land on or before 11/3.</t>
  </si>
  <si>
    <t>HD-MS0255</t>
  </si>
  <si>
    <t>Ultem PEI, 0.010" x 12" x 90ft rolls</t>
  </si>
  <si>
    <t>Professional Plastics</t>
  </si>
  <si>
    <t>10 rolls</t>
  </si>
  <si>
    <t>PO05061</t>
  </si>
  <si>
    <t>10-90ft rolls</t>
  </si>
  <si>
    <t>HD-MS0254</t>
  </si>
  <si>
    <t>S-13994 3M 468MP Adhesive Transfer Tape - 12" x 60 yards</t>
  </si>
  <si>
    <t>Uline</t>
  </si>
  <si>
    <t>S-13994</t>
  </si>
  <si>
    <t>5 rolls</t>
  </si>
  <si>
    <t>PO05060 / PO05077</t>
  </si>
  <si>
    <t>5 rolls rec'vd</t>
  </si>
  <si>
    <t>EL-CA0030</t>
  </si>
  <si>
    <t>6ft 18AWG Power Cord Cable w/ 3 Conductor PC Power Connector Socket (C13/5-15P) – Black</t>
  </si>
  <si>
    <t>Monoprice</t>
  </si>
  <si>
    <t>PO04965</t>
  </si>
  <si>
    <t>Hoping Heilind Rep will beat these prices. She is supposed to have quote for my by 10/10. Monoprice still cheaper.</t>
  </si>
  <si>
    <t>EL-CA0063</t>
  </si>
  <si>
    <t>6ft USB 2.0 A/B Gold Device Cable Ferrite Chokes A Male B Male</t>
  </si>
  <si>
    <t>U023-006</t>
  </si>
  <si>
    <t>Newark /  Counter Trade</t>
  </si>
  <si>
    <t>01T0918</t>
  </si>
  <si>
    <t>PO05662</t>
  </si>
  <si>
    <t>This part changed to a cabel with ferrites. Updated part info. Bringing in 3000 units for Daff and Euphorbia. I will be going through the mfr's rep for these in the future.</t>
  </si>
  <si>
    <t>PP-MP0028</t>
  </si>
  <si>
    <t>AC Power Entry Modules SC MT FUSED .25" TAB</t>
  </si>
  <si>
    <t>Mouser</t>
  </si>
  <si>
    <t>161-PF0030/63</t>
  </si>
  <si>
    <t>PO04556</t>
  </si>
  <si>
    <t>EL-MS0096</t>
  </si>
  <si>
    <t>Cartridge Fuses 125V 7A 5X20 MA UL LBC</t>
  </si>
  <si>
    <t>576-0233007.MXP</t>
  </si>
  <si>
    <t>1712 rec'vd</t>
  </si>
  <si>
    <t>1162 received, 888 on BO – 550 units due 10/13 and remaining 338 units due 12/19 (11/19/2014 Update Part number 576-0233007.MXP is currently on order with Littlefuse.  We expect it to be in stock and have it shipped out to you by 12/19/14.) Tsimpson</t>
  </si>
  <si>
    <t>EL-WR0040</t>
  </si>
  <si>
    <t>Wire - Single Conductor 20AWG SOLID PTFE, RED</t>
  </si>
  <si>
    <t>602-2856/1-100-03</t>
  </si>
  <si>
    <t>8 rolls</t>
  </si>
  <si>
    <t>PO04556 / PO05066</t>
  </si>
  <si>
    <t>Buda</t>
  </si>
  <si>
    <t>10 units ordered 10/31/2014 PO05066 – Checking on back order status. Tsimpson 12/31/2014 Double checked with Mary and advised we have plenty in house. TS</t>
  </si>
  <si>
    <t>EL-MS0008</t>
  </si>
  <si>
    <t>Heavy Duty Power Connectors HOUSING ONLY, BLACK POWERPOLE 15/45</t>
  </si>
  <si>
    <t>879-1327G6-BK</t>
  </si>
  <si>
    <t>EL-MS0010</t>
  </si>
  <si>
    <t>Heavy Duty Power Connectors POWERPOLE 15A CONT</t>
  </si>
  <si>
    <t>879-1332-BK</t>
  </si>
  <si>
    <t>Electronics</t>
  </si>
  <si>
    <t>PC-BD0029</t>
  </si>
  <si>
    <t>Silicon Heater, 24V, 168mm x 168mm, Self Adhesive, w/ connectors</t>
  </si>
  <si>
    <t>National Plastic Heater</t>
  </si>
  <si>
    <t>On Order</t>
  </si>
  <si>
    <t>PO04210</t>
  </si>
  <si>
    <t>EL-FA0020</t>
  </si>
  <si>
    <t>RFB2008 Micro Blower</t>
  </si>
  <si>
    <t>Pelonis</t>
  </si>
  <si>
    <t>PO04661</t>
  </si>
  <si>
    <t>These need to have 23cm leads and 24AWG wire if possible</t>
  </si>
  <si>
    <t>EL-SW0023</t>
  </si>
  <si>
    <t>SWITCH ROCKER DPST 20A 250V, illuminated red</t>
  </si>
  <si>
    <t>E-Switch</t>
  </si>
  <si>
    <t>R5BBLKREDFF2</t>
  </si>
  <si>
    <t>EG1535-ND</t>
  </si>
  <si>
    <t>PO05113 / PO05114</t>
  </si>
  <si>
    <t>Also see Mouser order PO05114 for 593 units.</t>
  </si>
  <si>
    <t>EL-MT0001</t>
  </si>
  <si>
    <t>NEMA 17 Stepper Motors</t>
  </si>
  <si>
    <t>Changzhou FTX Motors Co., Ltd.</t>
  </si>
  <si>
    <t>SY42STH47-1504A</t>
  </si>
  <si>
    <t>PO03814</t>
  </si>
  <si>
    <t>We should totally have these in!</t>
  </si>
  <si>
    <t>PC-BD0051</t>
  </si>
  <si>
    <t>Mini RAMBo 1.1a, assembled board only</t>
  </si>
  <si>
    <t>UltiMachine</t>
  </si>
  <si>
    <t>PO04660</t>
  </si>
  <si>
    <t>400 rec'vd</t>
  </si>
  <si>
    <t>100 pcs delivering around 10/31 and the remaining 620 will ship 11/7 – 11/18/2014 asked Britt for tracking. Tsimpson  (First 400pc out 10/31 via FedEx (tracking #771704851400). We had to issue an RMA on them.  Rcvd a small batch of 25pc rcvd 11/10.  Another 400pc rcvd 11/14.  Vendor is not repairing the RMA boards, and will have the final 595 pieces completed shortly. Tsimpson</t>
  </si>
  <si>
    <t>Mini RAMBo 1.1b, assembled board only</t>
  </si>
  <si>
    <t>HD-MS0204</t>
  </si>
  <si>
    <t>Sealed Skateboard/inline/Rollerblade Skate Bearing Ball Bearings</t>
  </si>
  <si>
    <t>vxb.com</t>
  </si>
  <si>
    <t>Kit708</t>
  </si>
  <si>
    <t>PO04354</t>
  </si>
  <si>
    <t>11000 rec'vd</t>
  </si>
  <si>
    <t>HD-MS0259</t>
  </si>
  <si>
    <t>Metric Steel Ball Bearing, Double Sealed Bearing No.627 for 7mm Shaft Diameter</t>
  </si>
  <si>
    <t>PO05532</t>
  </si>
  <si>
    <t>Etching</t>
  </si>
  <si>
    <t>PP-FP0058</t>
  </si>
  <si>
    <t>Laser Engraving Designs, LLC</t>
  </si>
  <si>
    <t>PO05012</t>
  </si>
  <si>
    <t>Barry will have these on a Wednesday and deliver on a Friday = 200 units per week.</t>
  </si>
  <si>
    <t>Custom Laser Design, Inc.</t>
  </si>
  <si>
    <t>As of 11/6/2014 – Mary has not been able to provide a viable sample, we will send 2 boxes from the FA's coming in from Rapid on 11/7.</t>
  </si>
  <si>
    <t>Packaging</t>
  </si>
  <si>
    <t>SH-PG0075</t>
  </si>
  <si>
    <t>1.5# RECY &amp; 2# CROSSLINK W/ 10030 CH URETHANE</t>
  </si>
  <si>
    <t>Shipper's Supply</t>
  </si>
  <si>
    <t>20140922SA</t>
  </si>
  <si>
    <t>PO04712</t>
  </si>
  <si>
    <t>220 recv'd</t>
  </si>
  <si>
    <t>SH-PG0076</t>
  </si>
  <si>
    <t>22x17x19 275# dw white/ OUTSIDE PRINT 2 COLOR</t>
  </si>
  <si>
    <t>320 rec'vd</t>
  </si>
  <si>
    <t>SH-PG0085</t>
  </si>
  <si>
    <t>3" x 55 yards 3.1 Mil Uline Clear Carton Sealing Tape 24  rolls/case</t>
  </si>
  <si>
    <t>pc</t>
  </si>
  <si>
    <t>24 Rolls</t>
  </si>
  <si>
    <t>PO05211</t>
  </si>
  <si>
    <t>11/13/20114</t>
  </si>
  <si>
    <t>24 rolls rec'vd</t>
  </si>
  <si>
    <t>2x 800mm 4x 650mm</t>
  </si>
  <si>
    <t>DC-LB0028</t>
  </si>
  <si>
    <t>Label, Lulzbot Mini Barcode</t>
  </si>
  <si>
    <t>PO05170</t>
  </si>
  <si>
    <t>Steven</t>
  </si>
  <si>
    <t>DC-LB0029</t>
  </si>
  <si>
    <t>Mini v1 serial number sticker</t>
  </si>
  <si>
    <t>RM-HI0024</t>
  </si>
  <si>
    <t>HIPS, 1 meter Sample, Random Color</t>
  </si>
  <si>
    <t>SH-PG0002</t>
  </si>
  <si>
    <t>3 x 4" 2 Mil Reclosable Polypropylene Bags</t>
  </si>
  <si>
    <t>SH-PG0083</t>
  </si>
  <si>
    <t>9 x 12" 8 Mil Reclosable Bags</t>
  </si>
  <si>
    <t>1500 rec'vd</t>
  </si>
  <si>
    <t>SH-PG0084</t>
  </si>
  <si>
    <t>6 x 10" 6 Mil Reclosable Bags</t>
  </si>
  <si>
    <t>DC-MS0028</t>
  </si>
  <si>
    <t>Packing List, Mini v1.0</t>
  </si>
  <si>
    <t>Waiting for redlines from Croton</t>
  </si>
  <si>
    <t>DC-MS0029</t>
  </si>
  <si>
    <t>Quality assurance record Mini v1.0</t>
  </si>
  <si>
    <t>DC-MS0030</t>
  </si>
  <si>
    <t>Lulzbot Mini Poster</t>
  </si>
  <si>
    <t>DC-MS0031</t>
  </si>
  <si>
    <t>Warning sheet</t>
  </si>
  <si>
    <t>DC-MS0032</t>
  </si>
  <si>
    <t>Quick start guide, Mini</t>
  </si>
  <si>
    <t>DC-MS0033</t>
  </si>
  <si>
    <t>CE Declaration of Conformity, Mini v1.0</t>
  </si>
  <si>
    <t>DC-LB0030</t>
  </si>
  <si>
    <t>"CE" Regulated Label - 1 x 1"</t>
  </si>
  <si>
    <t>S-13827</t>
  </si>
  <si>
    <t>PO05830</t>
  </si>
  <si>
    <t>OF-MS0011</t>
  </si>
  <si>
    <t>1" Circle Anti-Static Labels - RoHS Compliant"</t>
  </si>
  <si>
    <t>S-13181</t>
  </si>
  <si>
    <t>MK-AP0018</t>
  </si>
  <si>
    <t>Colorado Made Green Sticker</t>
  </si>
  <si>
    <t>Alpha Graphics</t>
  </si>
  <si>
    <t>PO05834</t>
  </si>
  <si>
    <t>Checking with Kevin in Marketing to see if he ordered these and get ETA.</t>
  </si>
  <si>
    <t>Tools</t>
  </si>
  <si>
    <t>TL-MS0020</t>
  </si>
  <si>
    <t>.003 Stainless Steel/Straight Instrument Cleaner Brush</t>
  </si>
  <si>
    <t>GORDON BRUSH MFG CO, INC</t>
  </si>
  <si>
    <t>PO04964</t>
  </si>
  <si>
    <t>EL-MS0220</t>
  </si>
  <si>
    <t>SWM Style USB Flash drive, 4gb, black</t>
  </si>
  <si>
    <t>USB Memory Direct</t>
  </si>
  <si>
    <t>PO05057</t>
  </si>
  <si>
    <t>TL-HD0046</t>
  </si>
  <si>
    <t>Pro Dental Pick, 5 3/4 in</t>
  </si>
  <si>
    <t>Image Supply</t>
  </si>
  <si>
    <t>(DP-19) M S V</t>
  </si>
  <si>
    <t>PO404563</t>
  </si>
  <si>
    <t>As of 9/23/2014 units for this BOM on BO ETA 10/30/2014. Tsimpson</t>
  </si>
  <si>
    <t>TL-HD0009</t>
  </si>
  <si>
    <t>7 1/2" Nylon Handle Clam Knife</t>
  </si>
  <si>
    <t>WEBstaurant Store</t>
  </si>
  <si>
    <t>PO05115</t>
  </si>
  <si>
    <t>900 rec'vd</t>
  </si>
  <si>
    <t>TL-HD0049</t>
  </si>
  <si>
    <t>6'' Deluxe Bent Stainless Steel Tweezer with Serrated Teeth</t>
  </si>
  <si>
    <t>Roeder Industries</t>
  </si>
  <si>
    <t>TWE6</t>
  </si>
  <si>
    <t>PO05337</t>
  </si>
  <si>
    <t>Per Steven we have stock in house with a shipment due to land 1/9/2015. TS</t>
  </si>
  <si>
    <t>TL-HD0223</t>
  </si>
  <si>
    <t>2mm Allen Wrench</t>
  </si>
  <si>
    <t>Reprapdiscount /Hayden</t>
  </si>
  <si>
    <t>PO05566</t>
  </si>
  <si>
    <t>Hayden bring in units until reprap</t>
  </si>
  <si>
    <t>Needs something</t>
  </si>
  <si>
    <t>Good to Order</t>
  </si>
  <si>
    <t>Ordered</t>
  </si>
  <si>
    <t>Confirmed Order/Confirmed in the building</t>
  </si>
  <si>
    <t>THIS IS AN EXPERIMENTAL BOM, NOT THE MAIN BOM</t>
  </si>
  <si>
    <t>LCD Front</t>
  </si>
  <si>
    <t>LCD Back</t>
  </si>
  <si>
    <t>LCD Hinge</t>
  </si>
  <si>
    <t>Bed Fan Shroud</t>
  </si>
  <si>
    <t>Bed Fan Mount</t>
  </si>
  <si>
    <t>HD-MS0209</t>
  </si>
  <si>
    <t>Motor Isolator, cork 2mm</t>
  </si>
  <si>
    <t>Custom Laser</t>
  </si>
  <si>
    <t>EL-CA0046</t>
  </si>
  <si>
    <t>PANEL MOUNT USB CABLE - A MALE TO A FEMALE</t>
  </si>
  <si>
    <t>Adafruit</t>
  </si>
  <si>
    <t>EL-CA0047</t>
  </si>
  <si>
    <t>PANEL MOUNT ETHERNET EXTENSION CABLE</t>
  </si>
  <si>
    <t>EL-MS0138</t>
  </si>
  <si>
    <t>SPEAKER 4OHM 3W 82DB 28X40MM</t>
  </si>
  <si>
    <t>668-1234-ND</t>
  </si>
  <si>
    <t>EL-MS0207</t>
  </si>
  <si>
    <t>POT 10K OHM 17MM RD .06W CARB</t>
  </si>
  <si>
    <t>PDB182-E420K-103A-ND</t>
  </si>
  <si>
    <t>Knobs &amp; Dials RIBBED .71" D T18 BK</t>
  </si>
  <si>
    <t>450-AE186</t>
  </si>
  <si>
    <t>Baseboard</t>
  </si>
  <si>
    <t>Linksbrite</t>
  </si>
  <si>
    <t>909-A20-OLINUXINOMIC</t>
  </si>
  <si>
    <t>Coreboard</t>
  </si>
  <si>
    <t>909-A13-LCD7-TS</t>
  </si>
  <si>
    <t>LCD</t>
  </si>
  <si>
    <t>OF-CP0140</t>
  </si>
  <si>
    <t>Penguin Wireless N USB Adapter for GNU / Linux (TPE-N150USB)</t>
  </si>
  <si>
    <t>ThinkPenguin.com</t>
  </si>
  <si>
    <t>AR9271</t>
  </si>
  <si>
    <t>EL-MS0176</t>
  </si>
  <si>
    <t>Kingston Digital 8 GB microSD Class 10 UHS-1 Memory Card 30MB/s with Adapter SDC10/8GB</t>
  </si>
  <si>
    <t>Amazon</t>
  </si>
  <si>
    <t>Heatsink Fan</t>
  </si>
  <si>
    <t>RFB2008</t>
  </si>
  <si>
    <t>Steel Piano Hinge with Holes, Black, .040" Thick, 1-1/16" Width</t>
  </si>
  <si>
    <t>1569A933</t>
  </si>
  <si>
    <t>in</t>
  </si>
  <si>
    <t>BLOWER 12VDC 51.6 X 51.6 X 15MM</t>
  </si>
  <si>
    <t>259-1316-ND</t>
  </si>
  <si>
    <t>Remove?</t>
  </si>
  <si>
    <t>Not removed, but likely can be reduced with smaller electronics</t>
  </si>
  <si>
    <t>Electronics cover, Begonia</t>
  </si>
  <si>
    <t>Other misc cabling, pins, housings can be removed</t>
  </si>
  <si>
    <t>Expected Date</t>
  </si>
  <si>
    <t>900 ft</t>
  </si>
  <si>
    <t>Might get this from Grainer – Also threw this out to Mark at Hayden.</t>
  </si>
  <si>
    <t>These are exact qtys with no spares</t>
  </si>
  <si>
    <t>PO04974</t>
  </si>
  <si>
    <t>Need More</t>
  </si>
  <si>
    <t>PO04981</t>
  </si>
  <si>
    <t>Need morre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</si>
</sst>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&quot;-&quot;&quot;$&quot;#,##0.00;"/>
    <numFmt numFmtId="165" formatCode="[$$-409]#,##0.000;[Red]&quot;-&quot;[$$-409]#,##0.000"/>
    <numFmt numFmtId="166" formatCode="[$$-409]#,##0.00;[Red]&quot;-&quot;[$$-409]#,##0.00"/>
    <numFmt numFmtId="168" formatCode="mm/dd/yy"/>
  </numFmts>
  <fonts count="41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b/>
      <sz val="10"/>
      <color rgb="FF000000"/>
      <name val="Arial1"/>
    </font>
    <font>
      <b/>
      <i/>
      <sz val="10"/>
      <color rgb="FF000000"/>
      <name val="Arial1"/>
    </font>
    <font>
      <b/>
      <sz val="11"/>
      <color theme="1"/>
      <name val="Sans"/>
    </font>
    <font>
      <sz val="10"/>
      <color rgb="FF000000"/>
      <name val="Arial1"/>
    </font>
    <font>
      <sz val="10"/>
      <color rgb="FF000000"/>
      <name val="Arial"/>
      <family val="2"/>
    </font>
    <font>
      <b/>
      <sz val="12"/>
      <color rgb="FF000000"/>
      <name val="Sans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Sans"/>
    </font>
    <font>
      <b/>
      <sz val="11"/>
      <color rgb="FF000000"/>
      <name val="Sans"/>
    </font>
    <font>
      <b/>
      <sz val="10"/>
      <color rgb="FF000000"/>
      <name val="Arial"/>
      <family val="2"/>
    </font>
    <font>
      <sz val="10"/>
      <color rgb="FF000000"/>
      <name val="Liberation Serif"/>
    </font>
    <font>
      <sz val="11"/>
      <color rgb="FF000000"/>
      <name val="Arial"/>
      <family val="2"/>
    </font>
    <font>
      <sz val="11"/>
      <color rgb="FF000000"/>
      <name val="Sans"/>
    </font>
    <font>
      <b/>
      <sz val="10"/>
      <color rgb="FF000000"/>
      <name val="Sans"/>
    </font>
    <font>
      <b/>
      <sz val="10"/>
      <color rgb="FF8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800000"/>
      <name val="Arial1"/>
    </font>
    <font>
      <b/>
      <sz val="11"/>
      <color rgb="FF800000"/>
      <name val="Sans"/>
    </font>
    <font>
      <b/>
      <sz val="10"/>
      <color rgb="FFDC2300"/>
      <name val="Arial"/>
      <family val="2"/>
    </font>
    <font>
      <b/>
      <sz val="11"/>
      <color rgb="FFDC2300"/>
      <name val="Arial"/>
      <family val="2"/>
    </font>
    <font>
      <sz val="10"/>
      <color rgb="FFDC2300"/>
      <name val="Arial"/>
      <family val="2"/>
    </font>
    <font>
      <b/>
      <sz val="10"/>
      <color rgb="FFDC2300"/>
      <name val="Arial1"/>
    </font>
    <font>
      <b/>
      <sz val="11"/>
      <color rgb="FFDC2300"/>
      <name val="Sans"/>
    </font>
    <font>
      <b/>
      <sz val="10"/>
      <color theme="1"/>
      <name val="Arial"/>
      <family val="2"/>
    </font>
    <font>
      <sz val="10"/>
      <color theme="1"/>
      <name val="Sans"/>
    </font>
    <font>
      <b/>
      <sz val="10"/>
      <color rgb="FFFF0000"/>
      <name val="Arial1"/>
    </font>
    <font>
      <b/>
      <sz val="11"/>
      <color rgb="FFFF0000"/>
      <name val="Sans"/>
    </font>
    <font>
      <b/>
      <sz val="11"/>
      <color rgb="FF000000"/>
      <name val="Arial"/>
      <family val="2"/>
    </font>
    <font>
      <sz val="10"/>
      <color theme="1"/>
      <name val="Liberation Serif"/>
    </font>
    <font>
      <b/>
      <sz val="11"/>
      <color theme="1"/>
      <name val="Arial"/>
      <family val="2"/>
    </font>
    <font>
      <sz val="10"/>
      <color theme="1"/>
      <name val="arial1"/>
    </font>
    <font>
      <i/>
      <sz val="10"/>
      <color rgb="FF000000"/>
      <name val="Arial"/>
      <family val="2"/>
    </font>
    <font>
      <i/>
      <sz val="10"/>
      <color rgb="FF000000"/>
      <name val="Arial1"/>
    </font>
    <font>
      <sz val="11"/>
      <color rgb="FFFF0000"/>
      <name val="Sans"/>
    </font>
    <font>
      <sz val="11"/>
      <color theme="1"/>
      <name val="Liberation Serif"/>
    </font>
  </fonts>
  <fills count="10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84D1"/>
        <bgColor rgb="FF0084D1"/>
      </patternFill>
    </fill>
    <fill>
      <patternFill patternType="solid">
        <fgColor rgb="FFAECF00"/>
        <bgColor rgb="FFAECF00"/>
      </patternFill>
    </fill>
    <fill>
      <patternFill patternType="solid">
        <fgColor rgb="FFFF950E"/>
        <bgColor rgb="FFFF950E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3366"/>
        <bgColor rgb="FFFF3366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61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168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168" fontId="4" fillId="2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168" fontId="7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4" fontId="8" fillId="3" borderId="0" xfId="0" applyNumberFormat="1" applyFont="1" applyFill="1" applyBorder="1" applyAlignment="1" applyProtection="1">
      <alignment horizontal="center"/>
    </xf>
    <xf numFmtId="168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0" fillId="0" borderId="0" xfId="0" applyFont="1" applyAlignment="1">
      <alignment horizontal="center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11" fillId="0" borderId="0" xfId="0" applyFont="1" applyFill="1"/>
    <xf numFmtId="1" fontId="8" fillId="4" borderId="0" xfId="0" applyNumberFormat="1" applyFont="1" applyFill="1" applyBorder="1" applyAlignment="1" applyProtection="1">
      <alignment horizontal="center"/>
    </xf>
    <xf numFmtId="166" fontId="8" fillId="0" borderId="0" xfId="1" applyNumberFormat="1" applyFont="1" applyFill="1"/>
    <xf numFmtId="0" fontId="0" fillId="0" borderId="0" xfId="0" applyFont="1" applyFill="1"/>
    <xf numFmtId="0" fontId="4" fillId="0" borderId="0" xfId="0" applyFont="1" applyFill="1" applyBorder="1" applyAlignment="1" applyProtection="1"/>
    <xf numFmtId="0" fontId="13" fillId="0" borderId="0" xfId="0" applyFont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/>
    <xf numFmtId="4" fontId="14" fillId="0" borderId="0" xfId="0" applyNumberFormat="1" applyFont="1" applyFill="1" applyBorder="1" applyAlignment="1" applyProtection="1"/>
    <xf numFmtId="1" fontId="14" fillId="4" borderId="0" xfId="0" applyNumberFormat="1" applyFont="1" applyFill="1" applyBorder="1" applyAlignment="1" applyProtection="1">
      <alignment horizontal="center"/>
    </xf>
    <xf numFmtId="168" fontId="14" fillId="0" borderId="0" xfId="0" applyNumberFormat="1" applyFont="1" applyFill="1" applyBorder="1" applyAlignment="1" applyProtection="1">
      <alignment horizontal="center"/>
    </xf>
    <xf numFmtId="168" fontId="14" fillId="2" borderId="0" xfId="0" applyNumberFormat="1" applyFont="1" applyFill="1" applyBorder="1" applyAlignment="1" applyProtection="1">
      <alignment horizontal="center"/>
    </xf>
    <xf numFmtId="0" fontId="13" fillId="0" borderId="0" xfId="0" applyFont="1" applyFill="1"/>
    <xf numFmtId="0" fontId="7" fillId="4" borderId="0" xfId="0" applyFont="1" applyFill="1" applyBorder="1" applyAlignment="1" applyProtection="1"/>
    <xf numFmtId="0" fontId="0" fillId="4" borderId="0" xfId="0" applyFill="1"/>
    <xf numFmtId="168" fontId="8" fillId="2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/>
    <xf numFmtId="0" fontId="8" fillId="5" borderId="0" xfId="0" applyFont="1" applyFill="1" applyBorder="1" applyAlignment="1" applyProtection="1">
      <alignment horizontal="center"/>
    </xf>
    <xf numFmtId="4" fontId="10" fillId="0" borderId="0" xfId="0" applyNumberFormat="1" applyFont="1" applyFill="1"/>
    <xf numFmtId="168" fontId="8" fillId="0" borderId="0" xfId="1" applyNumberFormat="1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1" fontId="11" fillId="4" borderId="0" xfId="0" applyNumberFormat="1" applyFont="1" applyFill="1" applyBorder="1" applyAlignment="1" applyProtection="1">
      <alignment horizontal="center"/>
    </xf>
    <xf numFmtId="0" fontId="6" fillId="0" borderId="0" xfId="0" applyFont="1" applyFill="1"/>
    <xf numFmtId="166" fontId="8" fillId="0" borderId="0" xfId="0" applyNumberFormat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7" fillId="0" borderId="0" xfId="1" applyFont="1" applyFill="1"/>
    <xf numFmtId="0" fontId="7" fillId="4" borderId="0" xfId="1" applyFont="1" applyFill="1"/>
    <xf numFmtId="4" fontId="8" fillId="0" borderId="0" xfId="1" applyNumberFormat="1" applyFont="1" applyFill="1"/>
    <xf numFmtId="0" fontId="8" fillId="4" borderId="0" xfId="1" applyFont="1" applyFill="1" applyAlignment="1">
      <alignment horizontal="center"/>
    </xf>
    <xf numFmtId="0" fontId="17" fillId="0" borderId="0" xfId="0" applyFont="1" applyFill="1"/>
    <xf numFmtId="49" fontId="8" fillId="0" borderId="0" xfId="1" applyNumberFormat="1" applyFont="1" applyFill="1" applyAlignment="1">
      <alignment horizontal="center"/>
    </xf>
    <xf numFmtId="4" fontId="14" fillId="0" borderId="0" xfId="1" applyNumberFormat="1" applyFont="1" applyFill="1"/>
    <xf numFmtId="0" fontId="14" fillId="0" borderId="0" xfId="1" applyFont="1" applyFill="1"/>
    <xf numFmtId="0" fontId="14" fillId="4" borderId="0" xfId="1" applyFont="1" applyFill="1" applyAlignment="1">
      <alignment horizontal="center"/>
    </xf>
    <xf numFmtId="0" fontId="14" fillId="0" borderId="0" xfId="0" applyFont="1" applyFill="1" applyBorder="1"/>
    <xf numFmtId="0" fontId="14" fillId="0" borderId="0" xfId="1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/>
    <xf numFmtId="168" fontId="14" fillId="0" borderId="0" xfId="1" applyNumberFormat="1" applyFont="1" applyFill="1" applyAlignment="1">
      <alignment horizontal="center"/>
    </xf>
    <xf numFmtId="0" fontId="18" fillId="0" borderId="0" xfId="1" applyFont="1"/>
    <xf numFmtId="0" fontId="4" fillId="0" borderId="0" xfId="1" applyFont="1" applyFill="1"/>
    <xf numFmtId="0" fontId="15" fillId="0" borderId="0" xfId="0" applyFont="1" applyAlignment="1">
      <alignment horizontal="center" wrapText="1"/>
    </xf>
    <xf numFmtId="0" fontId="6" fillId="0" borderId="0" xfId="0" applyFont="1"/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/>
    </xf>
    <xf numFmtId="0" fontId="16" fillId="0" borderId="0" xfId="0" applyFont="1"/>
    <xf numFmtId="0" fontId="17" fillId="0" borderId="0" xfId="0" applyFont="1"/>
    <xf numFmtId="0" fontId="19" fillId="0" borderId="0" xfId="0" applyFont="1" applyFill="1" applyBorder="1" applyAlignment="1" applyProtection="1"/>
    <xf numFmtId="0" fontId="20" fillId="0" borderId="0" xfId="0" applyFont="1" applyFill="1"/>
    <xf numFmtId="0" fontId="19" fillId="0" borderId="0" xfId="0" applyFont="1" applyFill="1" applyBorder="1" applyAlignment="1" applyProtection="1">
      <alignment horizontal="center"/>
    </xf>
    <xf numFmtId="0" fontId="19" fillId="0" borderId="0" xfId="1" applyFont="1" applyFill="1"/>
    <xf numFmtId="4" fontId="19" fillId="0" borderId="0" xfId="1" applyNumberFormat="1" applyFont="1" applyFill="1"/>
    <xf numFmtId="1" fontId="19" fillId="4" borderId="0" xfId="0" applyNumberFormat="1" applyFont="1" applyFill="1" applyBorder="1" applyAlignment="1" applyProtection="1">
      <alignment horizontal="center"/>
    </xf>
    <xf numFmtId="4" fontId="19" fillId="0" borderId="0" xfId="0" applyNumberFormat="1" applyFont="1" applyFill="1" applyBorder="1" applyAlignment="1" applyProtection="1">
      <alignment horizontal="center"/>
    </xf>
    <xf numFmtId="168" fontId="19" fillId="0" borderId="0" xfId="0" applyNumberFormat="1" applyFont="1" applyFill="1" applyBorder="1" applyAlignment="1" applyProtection="1">
      <alignment horizontal="center"/>
    </xf>
    <xf numFmtId="168" fontId="21" fillId="0" borderId="0" xfId="0" applyNumberFormat="1" applyFont="1" applyFill="1" applyBorder="1" applyAlignment="1" applyProtection="1">
      <alignment horizontal="center"/>
    </xf>
    <xf numFmtId="0" fontId="22" fillId="0" borderId="0" xfId="1" applyFont="1" applyFill="1"/>
    <xf numFmtId="0" fontId="23" fillId="0" borderId="0" xfId="0" applyFont="1"/>
    <xf numFmtId="0" fontId="8" fillId="6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/>
    <xf numFmtId="0" fontId="25" fillId="0" borderId="0" xfId="0" applyFont="1" applyFill="1"/>
    <xf numFmtId="0" fontId="24" fillId="0" borderId="0" xfId="0" applyFont="1" applyFill="1" applyBorder="1" applyAlignment="1" applyProtection="1">
      <alignment horizontal="center"/>
    </xf>
    <xf numFmtId="0" fontId="24" fillId="0" borderId="0" xfId="1" applyFont="1" applyFill="1"/>
    <xf numFmtId="4" fontId="24" fillId="0" borderId="0" xfId="1" applyNumberFormat="1" applyFont="1" applyFill="1"/>
    <xf numFmtId="1" fontId="24" fillId="4" borderId="0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>
      <alignment horizontal="center"/>
    </xf>
    <xf numFmtId="168" fontId="24" fillId="0" borderId="0" xfId="0" applyNumberFormat="1" applyFont="1" applyFill="1" applyBorder="1" applyAlignment="1" applyProtection="1">
      <alignment horizontal="center"/>
    </xf>
    <xf numFmtId="168" fontId="26" fillId="0" borderId="0" xfId="0" applyNumberFormat="1" applyFont="1" applyFill="1" applyBorder="1" applyAlignment="1" applyProtection="1">
      <alignment horizontal="center"/>
    </xf>
    <xf numFmtId="0" fontId="27" fillId="0" borderId="0" xfId="1" applyFont="1" applyFill="1"/>
    <xf numFmtId="0" fontId="27" fillId="0" borderId="0" xfId="0" applyFont="1" applyFill="1" applyBorder="1" applyAlignment="1" applyProtection="1"/>
    <xf numFmtId="0" fontId="28" fillId="0" borderId="0" xfId="0" applyFont="1"/>
    <xf numFmtId="0" fontId="8" fillId="5" borderId="0" xfId="0" applyFont="1" applyFill="1" applyBorder="1" applyAlignment="1" applyProtection="1"/>
    <xf numFmtId="0" fontId="10" fillId="5" borderId="0" xfId="0" applyFont="1" applyFill="1"/>
    <xf numFmtId="4" fontId="8" fillId="5" borderId="0" xfId="1" applyNumberFormat="1" applyFont="1" applyFill="1"/>
    <xf numFmtId="0" fontId="8" fillId="5" borderId="0" xfId="1" applyFont="1" applyFill="1"/>
    <xf numFmtId="168" fontId="8" fillId="0" borderId="0" xfId="1" applyNumberFormat="1" applyFont="1" applyAlignment="1">
      <alignment horizontal="center"/>
    </xf>
    <xf numFmtId="0" fontId="8" fillId="6" borderId="0" xfId="1" applyFont="1" applyFill="1"/>
    <xf numFmtId="0" fontId="8" fillId="0" borderId="0" xfId="0" applyFont="1" applyFill="1" applyBorder="1" applyAlignment="1" applyProtection="1">
      <alignment horizontal="center" wrapText="1"/>
    </xf>
    <xf numFmtId="0" fontId="29" fillId="0" borderId="0" xfId="0" applyFont="1" applyFill="1"/>
    <xf numFmtId="168" fontId="14" fillId="2" borderId="0" xfId="1" applyNumberFormat="1" applyFont="1" applyFill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4" borderId="0" xfId="0" applyFont="1" applyFill="1"/>
    <xf numFmtId="0" fontId="29" fillId="0" borderId="0" xfId="0" applyFont="1" applyFill="1" applyBorder="1" applyAlignment="1" applyProtection="1">
      <alignment horizontal="center"/>
    </xf>
    <xf numFmtId="4" fontId="14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0" fontId="31" fillId="0" borderId="0" xfId="0" applyFont="1" applyFill="1" applyBorder="1" applyAlignment="1" applyProtection="1"/>
    <xf numFmtId="0" fontId="32" fillId="0" borderId="0" xfId="0" applyFont="1"/>
    <xf numFmtId="0" fontId="32" fillId="0" borderId="0" xfId="0" applyFont="1" applyFill="1"/>
    <xf numFmtId="0" fontId="33" fillId="0" borderId="0" xfId="0" applyFont="1"/>
    <xf numFmtId="0" fontId="3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6" fontId="14" fillId="0" borderId="0" xfId="0" applyNumberFormat="1" applyFont="1" applyFill="1"/>
    <xf numFmtId="0" fontId="14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34" fillId="0" borderId="0" xfId="0" applyFont="1" applyFill="1"/>
    <xf numFmtId="0" fontId="35" fillId="0" borderId="0" xfId="0" applyFont="1" applyFill="1"/>
    <xf numFmtId="0" fontId="35" fillId="0" borderId="0" xfId="0" applyFont="1" applyFill="1" applyAlignment="1">
      <alignment horizontal="center"/>
    </xf>
    <xf numFmtId="166" fontId="29" fillId="0" borderId="0" xfId="0" applyNumberFormat="1" applyFont="1" applyFill="1"/>
    <xf numFmtId="0" fontId="11" fillId="0" borderId="0" xfId="0" applyFont="1" applyFill="1" applyAlignment="1">
      <alignment horizontal="left"/>
    </xf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1" fillId="0" borderId="0" xfId="1" applyFill="1"/>
    <xf numFmtId="0" fontId="1" fillId="0" borderId="0" xfId="0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/>
    <xf numFmtId="1" fontId="11" fillId="0" borderId="0" xfId="0" applyNumberFormat="1" applyFont="1" applyFill="1" applyBorder="1" applyAlignment="1" applyProtection="1">
      <alignment horizontal="center"/>
    </xf>
    <xf numFmtId="168" fontId="0" fillId="0" borderId="0" xfId="0" applyNumberFormat="1" applyFill="1"/>
    <xf numFmtId="168" fontId="0" fillId="0" borderId="0" xfId="0" applyNumberFormat="1" applyFill="1" applyAlignment="1">
      <alignment horizontal="center"/>
    </xf>
    <xf numFmtId="3" fontId="8" fillId="4" borderId="1" xfId="0" applyNumberFormat="1" applyFont="1" applyFill="1" applyBorder="1" applyAlignment="1" applyProtection="1">
      <alignment horizontal="center"/>
    </xf>
    <xf numFmtId="166" fontId="8" fillId="0" borderId="0" xfId="0" applyNumberFormat="1" applyFont="1" applyFill="1" applyAlignment="1">
      <alignment wrapText="1"/>
    </xf>
    <xf numFmtId="168" fontId="8" fillId="7" borderId="0" xfId="0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8" fillId="0" borderId="0" xfId="1" applyFont="1" applyAlignment="1">
      <alignment horizontal="center"/>
    </xf>
    <xf numFmtId="0" fontId="10" fillId="4" borderId="0" xfId="0" applyFont="1" applyFill="1" applyAlignment="1">
      <alignment horizontal="center"/>
    </xf>
    <xf numFmtId="0" fontId="7" fillId="6" borderId="0" xfId="1" applyFont="1" applyFill="1"/>
    <xf numFmtId="0" fontId="7" fillId="6" borderId="0" xfId="0" applyFont="1" applyFill="1" applyBorder="1" applyAlignment="1" applyProtection="1"/>
    <xf numFmtId="0" fontId="0" fillId="6" borderId="0" xfId="0" applyFill="1"/>
    <xf numFmtId="0" fontId="8" fillId="3" borderId="0" xfId="1" applyFont="1" applyFill="1" applyAlignment="1">
      <alignment horizontal="center"/>
    </xf>
    <xf numFmtId="0" fontId="8" fillId="8" borderId="0" xfId="1" applyFont="1" applyFill="1" applyAlignment="1">
      <alignment horizontal="center"/>
    </xf>
    <xf numFmtId="0" fontId="11" fillId="5" borderId="0" xfId="0" applyFont="1" applyFill="1" applyBorder="1" applyAlignment="1" applyProtection="1"/>
    <xf numFmtId="164" fontId="37" fillId="0" borderId="0" xfId="0" applyNumberFormat="1" applyFont="1" applyFill="1" applyBorder="1" applyAlignment="1" applyProtection="1"/>
    <xf numFmtId="4" fontId="38" fillId="0" borderId="0" xfId="0" applyNumberFormat="1" applyFont="1" applyFill="1" applyBorder="1" applyAlignment="1" applyProtection="1"/>
    <xf numFmtId="1" fontId="7" fillId="4" borderId="0" xfId="0" applyNumberFormat="1" applyFont="1" applyFill="1" applyBorder="1" applyAlignment="1" applyProtection="1">
      <alignment horizontal="center"/>
    </xf>
    <xf numFmtId="168" fontId="7" fillId="0" borderId="1" xfId="1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4" fontId="38" fillId="0" borderId="0" xfId="0" applyNumberFormat="1" applyFont="1" applyFill="1" applyBorder="1" applyAlignment="1" applyProtection="1">
      <alignment horizontal="center"/>
    </xf>
    <xf numFmtId="168" fontId="38" fillId="0" borderId="0" xfId="0" applyNumberFormat="1" applyFont="1" applyFill="1" applyBorder="1" applyAlignment="1" applyProtection="1">
      <alignment horizontal="center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0" fontId="38" fillId="0" borderId="0" xfId="1" applyFont="1" applyFill="1"/>
    <xf numFmtId="0" fontId="7" fillId="8" borderId="0" xfId="1" applyFont="1" applyFill="1" applyAlignment="1">
      <alignment horizontal="center"/>
    </xf>
    <xf numFmtId="0" fontId="38" fillId="0" borderId="0" xfId="1" applyFont="1" applyFill="1" applyAlignment="1">
      <alignment horizontal="center"/>
    </xf>
    <xf numFmtId="168" fontId="38" fillId="0" borderId="0" xfId="1" applyNumberFormat="1" applyFont="1" applyFill="1" applyAlignment="1">
      <alignment horizontal="center"/>
    </xf>
    <xf numFmtId="168" fontId="7" fillId="0" borderId="0" xfId="1" applyNumberFormat="1" applyFont="1" applyFill="1" applyAlignment="1">
      <alignment horizontal="center"/>
    </xf>
    <xf numFmtId="0" fontId="7" fillId="6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4" fontId="7" fillId="4" borderId="0" xfId="1" applyNumberFormat="1" applyFont="1" applyFill="1"/>
    <xf numFmtId="0" fontId="38" fillId="4" borderId="0" xfId="1" applyFont="1" applyFill="1"/>
    <xf numFmtId="0" fontId="7" fillId="4" borderId="0" xfId="1" applyFont="1" applyFill="1" applyAlignment="1">
      <alignment horizontal="center"/>
    </xf>
    <xf numFmtId="0" fontId="38" fillId="4" borderId="0" xfId="1" applyFont="1" applyFill="1" applyAlignment="1">
      <alignment horizontal="center"/>
    </xf>
    <xf numFmtId="0" fontId="39" fillId="0" borderId="0" xfId="0" applyFont="1"/>
    <xf numFmtId="0" fontId="7" fillId="0" borderId="0" xfId="1" applyFont="1"/>
    <xf numFmtId="4" fontId="4" fillId="0" borderId="0" xfId="0" applyNumberFormat="1" applyFont="1" applyFill="1" applyBorder="1" applyAlignment="1" applyProtection="1"/>
    <xf numFmtId="166" fontId="7" fillId="0" borderId="0" xfId="0" applyNumberFormat="1" applyFont="1" applyFill="1" applyBorder="1" applyAlignment="1" applyProtection="1"/>
    <xf numFmtId="166" fontId="0" fillId="0" borderId="0" xfId="0" applyNumberFormat="1" applyFont="1" applyFill="1"/>
    <xf numFmtId="166" fontId="4" fillId="0" borderId="0" xfId="0" applyNumberFormat="1" applyFont="1" applyFill="1" applyBorder="1" applyAlignment="1" applyProtection="1"/>
    <xf numFmtId="0" fontId="40" fillId="0" borderId="0" xfId="0" applyFont="1" applyFill="1"/>
    <xf numFmtId="0" fontId="4" fillId="0" borderId="2" xfId="0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4" fontId="5" fillId="0" borderId="2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0" fillId="0" borderId="2" xfId="0" applyFont="1" applyFill="1" applyBorder="1"/>
    <xf numFmtId="0" fontId="8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5" fontId="8" fillId="9" borderId="2" xfId="0" applyNumberFormat="1" applyFont="1" applyFill="1" applyBorder="1"/>
    <xf numFmtId="164" fontId="8" fillId="0" borderId="2" xfId="0" applyNumberFormat="1" applyFont="1" applyFill="1" applyBorder="1" applyAlignment="1" applyProtection="1"/>
    <xf numFmtId="4" fontId="8" fillId="0" borderId="2" xfId="1" applyNumberFormat="1" applyFont="1" applyFill="1" applyBorder="1"/>
    <xf numFmtId="0" fontId="8" fillId="0" borderId="2" xfId="1" applyFont="1" applyFill="1" applyBorder="1"/>
    <xf numFmtId="0" fontId="8" fillId="6" borderId="2" xfId="1" applyFont="1" applyFill="1" applyBorder="1" applyAlignment="1">
      <alignment horizontal="center"/>
    </xf>
    <xf numFmtId="4" fontId="8" fillId="4" borderId="2" xfId="0" applyNumberFormat="1" applyFont="1" applyFill="1" applyBorder="1" applyAlignment="1" applyProtection="1">
      <alignment horizontal="center"/>
    </xf>
    <xf numFmtId="168" fontId="8" fillId="4" borderId="2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/>
    <xf numFmtId="0" fontId="7" fillId="0" borderId="2" xfId="1" applyFont="1" applyFill="1" applyBorder="1"/>
    <xf numFmtId="0" fontId="8" fillId="0" borderId="2" xfId="0" applyFont="1" applyFill="1" applyBorder="1" applyAlignment="1" applyProtection="1">
      <alignment horizontal="center"/>
    </xf>
    <xf numFmtId="165" fontId="8" fillId="0" borderId="2" xfId="0" applyNumberFormat="1" applyFont="1" applyFill="1" applyBorder="1" applyAlignment="1" applyProtection="1"/>
    <xf numFmtId="4" fontId="8" fillId="0" borderId="2" xfId="0" applyNumberFormat="1" applyFont="1" applyFill="1" applyBorder="1" applyAlignment="1" applyProtection="1"/>
    <xf numFmtId="1" fontId="8" fillId="0" borderId="2" xfId="0" applyNumberFormat="1" applyFont="1" applyFill="1" applyBorder="1" applyAlignment="1" applyProtection="1">
      <alignment horizontal="center"/>
    </xf>
    <xf numFmtId="0" fontId="8" fillId="0" borderId="2" xfId="1" applyFont="1" applyFill="1" applyBorder="1" applyAlignment="1">
      <alignment horizontal="center"/>
    </xf>
    <xf numFmtId="168" fontId="8" fillId="0" borderId="2" xfId="1" applyNumberFormat="1" applyFont="1" applyFill="1" applyBorder="1" applyAlignment="1">
      <alignment horizontal="center"/>
    </xf>
    <xf numFmtId="168" fontId="8" fillId="0" borderId="2" xfId="1" applyNumberFormat="1" applyFont="1" applyBorder="1" applyAlignment="1">
      <alignment horizontal="center"/>
    </xf>
    <xf numFmtId="165" fontId="8" fillId="9" borderId="2" xfId="1" applyNumberFormat="1" applyFont="1" applyFill="1" applyBorder="1"/>
    <xf numFmtId="165" fontId="8" fillId="9" borderId="2" xfId="0" applyNumberFormat="1" applyFont="1" applyFill="1" applyBorder="1" applyAlignment="1" applyProtection="1"/>
    <xf numFmtId="0" fontId="8" fillId="8" borderId="2" xfId="1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center"/>
    </xf>
    <xf numFmtId="166" fontId="11" fillId="9" borderId="2" xfId="0" applyNumberFormat="1" applyFont="1" applyFill="1" applyBorder="1"/>
    <xf numFmtId="166" fontId="11" fillId="0" borderId="2" xfId="0" applyNumberFormat="1" applyFont="1" applyFill="1" applyBorder="1"/>
    <xf numFmtId="1" fontId="8" fillId="6" borderId="2" xfId="0" applyNumberFormat="1" applyFont="1" applyFill="1" applyBorder="1" applyAlignment="1" applyProtection="1">
      <alignment horizontal="center"/>
    </xf>
    <xf numFmtId="0" fontId="11" fillId="0" borderId="2" xfId="0" applyFont="1" applyFill="1" applyBorder="1"/>
    <xf numFmtId="0" fontId="7" fillId="4" borderId="2" xfId="0" applyFont="1" applyFill="1" applyBorder="1" applyAlignment="1" applyProtection="1"/>
    <xf numFmtId="0" fontId="0" fillId="4" borderId="2" xfId="0" applyFill="1" applyBorder="1"/>
    <xf numFmtId="0" fontId="31" fillId="0" borderId="2" xfId="0" applyFont="1" applyFill="1" applyBorder="1" applyAlignment="1" applyProtection="1"/>
    <xf numFmtId="0" fontId="32" fillId="0" borderId="2" xfId="0" applyFont="1" applyBorder="1"/>
    <xf numFmtId="0" fontId="32" fillId="0" borderId="2" xfId="0" applyFont="1" applyFill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" fillId="0" borderId="2" xfId="1" applyBorder="1"/>
    <xf numFmtId="1" fontId="8" fillId="3" borderId="2" xfId="0" applyNumberFormat="1" applyFont="1" applyFill="1" applyBorder="1" applyAlignment="1" applyProtection="1">
      <alignment horizontal="center"/>
    </xf>
    <xf numFmtId="168" fontId="8" fillId="0" borderId="2" xfId="0" applyNumberFormat="1" applyFont="1" applyFill="1" applyBorder="1" applyAlignment="1" applyProtection="1">
      <alignment horizontal="center"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165" fontId="11" fillId="9" borderId="2" xfId="0" applyNumberFormat="1" applyFont="1" applyFill="1" applyBorder="1"/>
    <xf numFmtId="0" fontId="36" fillId="0" borderId="2" xfId="0" applyFont="1" applyFill="1" applyBorder="1" applyAlignment="1">
      <alignment wrapText="1"/>
    </xf>
    <xf numFmtId="165" fontId="11" fillId="0" borderId="2" xfId="0" applyNumberFormat="1" applyFont="1" applyFill="1" applyBorder="1"/>
    <xf numFmtId="0" fontId="7" fillId="0" borderId="2" xfId="1" applyFont="1" applyFill="1" applyBorder="1" applyAlignment="1">
      <alignment horizontal="center"/>
    </xf>
    <xf numFmtId="4" fontId="7" fillId="0" borderId="2" xfId="1" applyNumberFormat="1" applyFont="1" applyFill="1" applyBorder="1"/>
    <xf numFmtId="0" fontId="38" fillId="0" borderId="2" xfId="1" applyFont="1" applyFill="1" applyBorder="1"/>
    <xf numFmtId="0" fontId="38" fillId="0" borderId="2" xfId="1" applyFont="1" applyFill="1" applyBorder="1" applyAlignment="1">
      <alignment horizontal="center"/>
    </xf>
    <xf numFmtId="168" fontId="38" fillId="0" borderId="2" xfId="1" applyNumberFormat="1" applyFont="1" applyFill="1" applyBorder="1" applyAlignment="1">
      <alignment horizontal="center"/>
    </xf>
    <xf numFmtId="168" fontId="7" fillId="0" borderId="2" xfId="1" applyNumberFormat="1" applyFont="1" applyFill="1" applyBorder="1" applyAlignment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0" displayName="__Anonymous_Sheet_DB__0" ref="A4:I10" headerRowCount="0" totalsRowShown="0">
  <sortState xmlns:xlrd2="http://schemas.microsoft.com/office/spreadsheetml/2017/richdata2" ref="A4:I10">
    <sortCondition ref="G4:G10"/>
  </sortState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14"/>
  <sheetViews>
    <sheetView tabSelected="1" topLeftCell="C1" workbookViewId="0">
      <selection activeCell="J1" sqref="J1:K1048576"/>
    </sheetView>
  </sheetViews>
  <sheetFormatPr defaultRowHeight="14.25"/>
  <cols>
    <col min="1" max="1" width="13.25" style="63" customWidth="1"/>
    <col min="2" max="2" width="12.625" style="63" customWidth="1"/>
    <col min="3" max="3" width="45" style="63" customWidth="1"/>
    <col min="4" max="4" width="8" style="63" customWidth="1"/>
    <col min="5" max="5" width="16.75" style="179" customWidth="1"/>
    <col min="6" max="6" width="19.875" style="63" customWidth="1"/>
    <col min="7" max="7" width="18.125" style="179" customWidth="1"/>
    <col min="8" max="8" width="11.125" style="179" customWidth="1"/>
    <col min="9" max="9" width="6" style="63" customWidth="1"/>
    <col min="10" max="10" width="14.5" style="180" hidden="1" customWidth="1"/>
    <col min="11" max="11" width="15.25" style="181" hidden="1" customWidth="1"/>
    <col min="12" max="12" width="11.375" style="181" hidden="1" customWidth="1"/>
    <col min="13" max="13" width="1.25" style="181" hidden="1" customWidth="1"/>
    <col min="14" max="14" width="16.875" style="179" customWidth="1"/>
    <col min="15" max="15" width="14.25" style="183" customWidth="1"/>
    <col min="16" max="16" width="8.375" style="184" customWidth="1"/>
    <col min="17" max="17" width="9.625" style="185" customWidth="1"/>
    <col min="18" max="18" width="12" style="185" customWidth="1"/>
    <col min="19" max="19" width="78.625" style="63" customWidth="1"/>
    <col min="20" max="20" width="11.375" style="63" customWidth="1"/>
    <col min="21" max="21" width="44" style="63" customWidth="1"/>
    <col min="22" max="1014" width="11.375" style="63" customWidth="1"/>
    <col min="1015" max="1022" width="11.375" customWidth="1"/>
    <col min="16383" max="16384" width="9" style="63"/>
  </cols>
  <sheetData>
    <row r="1" spans="1:10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11</v>
      </c>
      <c r="K1" s="3" t="s">
        <v>12</v>
      </c>
      <c r="L1" s="3" t="s">
        <v>13</v>
      </c>
      <c r="M1" s="4" t="s">
        <v>14</v>
      </c>
      <c r="N1" s="1" t="s">
        <v>15</v>
      </c>
      <c r="O1" s="1" t="s">
        <v>16</v>
      </c>
      <c r="P1" s="5" t="s">
        <v>17</v>
      </c>
      <c r="Q1" s="6" t="s">
        <v>18</v>
      </c>
      <c r="R1" s="7" t="s">
        <v>19</v>
      </c>
      <c r="S1" s="8" t="s">
        <v>20</v>
      </c>
      <c r="T1" s="9">
        <v>1000</v>
      </c>
      <c r="U1" s="9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</row>
    <row r="2" spans="1:1014" ht="15">
      <c r="A2"/>
      <c r="B2"/>
      <c r="C2"/>
      <c r="D2"/>
      <c r="E2" s="11"/>
      <c r="F2"/>
      <c r="G2" s="11"/>
      <c r="H2" s="11"/>
      <c r="I2"/>
      <c r="J2" s="12"/>
      <c r="K2" s="12"/>
      <c r="L2" s="12"/>
      <c r="M2" s="12"/>
      <c r="N2" s="13"/>
      <c r="O2" s="13"/>
      <c r="P2" s="13"/>
      <c r="Q2"/>
      <c r="R2" s="14" t="s">
        <v>18</v>
      </c>
      <c r="S2" s="12"/>
      <c r="T2" s="12"/>
      <c r="U2" s="12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</row>
    <row r="3" spans="1:1014" customFormat="1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1"/>
      <c r="O3" s="1"/>
      <c r="P3" s="5"/>
      <c r="Q3" s="5"/>
      <c r="R3" s="15"/>
      <c r="S3" s="8"/>
      <c r="T3" s="9"/>
      <c r="U3" s="9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1014" ht="15.75">
      <c r="A4" s="16" t="s">
        <v>21</v>
      </c>
      <c r="B4" s="16" t="s">
        <v>22</v>
      </c>
      <c r="C4" s="16" t="s">
        <v>23</v>
      </c>
      <c r="D4" s="16"/>
      <c r="E4" s="17"/>
      <c r="F4" s="16" t="s">
        <v>24</v>
      </c>
      <c r="G4" s="17" t="s">
        <v>25</v>
      </c>
      <c r="H4" s="17">
        <v>4</v>
      </c>
      <c r="I4" s="16" t="s">
        <v>26</v>
      </c>
      <c r="J4" s="19" t="e">
        <f>SUM(#REF!)</f>
        <v>#REF!</v>
      </c>
      <c r="K4" s="18">
        <f>9.69/98</f>
        <v>9.8877551020408155E-2</v>
      </c>
      <c r="L4" s="18">
        <f>SUM(K4*H4)</f>
        <v>0.39551020408163262</v>
      </c>
      <c r="M4" s="19">
        <f>SUM(L4)</f>
        <v>0.39551020408163262</v>
      </c>
      <c r="N4" s="20" t="s">
        <v>27</v>
      </c>
      <c r="O4" s="17" t="s">
        <v>28</v>
      </c>
      <c r="P4" s="21">
        <v>41928</v>
      </c>
      <c r="Q4" s="17" t="s">
        <v>29</v>
      </c>
      <c r="R4" s="21"/>
      <c r="S4" s="16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</row>
    <row r="5" spans="1:1014" customFormat="1">
      <c r="A5" s="16"/>
      <c r="B5" s="16"/>
      <c r="C5" s="16"/>
      <c r="D5" s="16"/>
      <c r="E5" s="17"/>
      <c r="F5" s="16"/>
      <c r="G5" s="17"/>
      <c r="H5" s="17"/>
      <c r="I5" s="16"/>
      <c r="J5" s="19"/>
      <c r="K5" s="18"/>
      <c r="L5" s="18"/>
      <c r="M5" s="19"/>
      <c r="N5" s="22"/>
      <c r="O5" s="23"/>
      <c r="P5" s="21"/>
      <c r="Q5" s="21"/>
      <c r="R5" s="21"/>
      <c r="S5" s="16"/>
      <c r="T5" s="10"/>
      <c r="U5" s="10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1014">
      <c r="A6" s="16" t="s">
        <v>30</v>
      </c>
      <c r="B6" s="16" t="s">
        <v>31</v>
      </c>
      <c r="C6" s="16" t="s">
        <v>32</v>
      </c>
      <c r="D6" s="16"/>
      <c r="E6" s="17"/>
      <c r="F6" s="16" t="s">
        <v>33</v>
      </c>
      <c r="G6" s="17"/>
      <c r="H6" s="17">
        <v>2</v>
      </c>
      <c r="I6" s="16" t="s">
        <v>26</v>
      </c>
      <c r="J6" s="25"/>
      <c r="K6" s="25"/>
      <c r="L6" s="25"/>
      <c r="M6" s="25"/>
      <c r="N6" s="26"/>
      <c r="O6" s="26"/>
      <c r="P6" s="27"/>
      <c r="Q6" s="27"/>
      <c r="R6" s="27"/>
      <c r="S6" s="25"/>
      <c r="T6" s="12"/>
      <c r="U6" s="12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</row>
    <row r="7" spans="1:1014" customFormat="1">
      <c r="A7" s="16" t="s">
        <v>30</v>
      </c>
      <c r="B7" s="16" t="s">
        <v>34</v>
      </c>
      <c r="C7" s="16" t="s">
        <v>35</v>
      </c>
      <c r="D7" s="16"/>
      <c r="E7" s="17"/>
      <c r="F7" s="16" t="s">
        <v>33</v>
      </c>
      <c r="G7" s="17"/>
      <c r="H7" s="17">
        <v>1</v>
      </c>
      <c r="I7" s="16" t="s">
        <v>26</v>
      </c>
      <c r="J7" s="19"/>
      <c r="K7" s="18"/>
      <c r="L7" s="16"/>
      <c r="M7" s="19"/>
      <c r="N7" s="22"/>
      <c r="O7" s="23"/>
      <c r="P7" s="21"/>
      <c r="Q7" s="21"/>
      <c r="R7" s="21"/>
      <c r="S7" s="16"/>
      <c r="T7" s="10"/>
      <c r="U7" s="10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1014">
      <c r="A8" s="16" t="s">
        <v>30</v>
      </c>
      <c r="B8" s="16" t="s">
        <v>36</v>
      </c>
      <c r="C8" s="16" t="s">
        <v>37</v>
      </c>
      <c r="D8" s="16"/>
      <c r="E8" s="17"/>
      <c r="F8" s="16" t="s">
        <v>33</v>
      </c>
      <c r="G8" s="17"/>
      <c r="H8" s="17">
        <v>1</v>
      </c>
      <c r="I8" s="16" t="s">
        <v>26</v>
      </c>
      <c r="J8" s="25"/>
      <c r="K8" s="25"/>
      <c r="L8" s="25"/>
      <c r="M8" s="25"/>
      <c r="N8" s="26"/>
      <c r="O8" s="26"/>
      <c r="P8" s="27"/>
      <c r="Q8" s="27"/>
      <c r="R8" s="27"/>
      <c r="S8" s="25"/>
      <c r="T8" s="12"/>
      <c r="U8" s="12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</row>
    <row r="9" spans="1:1014">
      <c r="A9" s="16" t="s">
        <v>30</v>
      </c>
      <c r="B9" s="16" t="s">
        <v>38</v>
      </c>
      <c r="C9" s="16" t="s">
        <v>39</v>
      </c>
      <c r="D9" s="16"/>
      <c r="E9" s="17"/>
      <c r="F9" s="16" t="s">
        <v>33</v>
      </c>
      <c r="G9" s="17"/>
      <c r="H9" s="17">
        <v>1</v>
      </c>
      <c r="I9" s="16" t="s">
        <v>26</v>
      </c>
      <c r="J9" s="19"/>
      <c r="K9" s="18"/>
      <c r="L9" s="18"/>
      <c r="M9" s="19"/>
      <c r="N9" s="22"/>
      <c r="O9" s="23"/>
      <c r="P9" s="21"/>
      <c r="Q9" s="21"/>
      <c r="R9" s="21"/>
      <c r="S9" s="1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</row>
    <row r="10" spans="1:1014">
      <c r="A10" s="16" t="s">
        <v>30</v>
      </c>
      <c r="B10" s="16" t="s">
        <v>40</v>
      </c>
      <c r="C10" s="16" t="s">
        <v>41</v>
      </c>
      <c r="D10" s="16"/>
      <c r="E10" s="17"/>
      <c r="F10" s="16" t="s">
        <v>33</v>
      </c>
      <c r="G10" s="17"/>
      <c r="H10" s="17">
        <v>1</v>
      </c>
      <c r="I10" s="16" t="s">
        <v>26</v>
      </c>
      <c r="J10" s="25"/>
      <c r="K10" s="25"/>
      <c r="L10" s="25"/>
      <c r="M10" s="25"/>
      <c r="N10" s="26"/>
      <c r="O10" s="26"/>
      <c r="P10" s="27"/>
      <c r="Q10" s="27"/>
      <c r="R10" s="27"/>
      <c r="S10" s="25"/>
      <c r="T10" s="12"/>
      <c r="U10" s="12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</row>
    <row r="11" spans="1:1014">
      <c r="A11" s="16" t="s">
        <v>30</v>
      </c>
      <c r="B11" s="16" t="s">
        <v>42</v>
      </c>
      <c r="C11" s="16" t="s">
        <v>43</v>
      </c>
      <c r="D11" s="16"/>
      <c r="E11" s="17"/>
      <c r="F11" s="16" t="s">
        <v>33</v>
      </c>
      <c r="G11" s="17"/>
      <c r="H11" s="17">
        <v>1</v>
      </c>
      <c r="I11" s="16" t="s">
        <v>26</v>
      </c>
      <c r="J11" s="25"/>
      <c r="K11" s="25"/>
      <c r="L11" s="25"/>
      <c r="M11" s="19"/>
      <c r="N11" s="22"/>
      <c r="O11" s="23"/>
      <c r="P11" s="21"/>
      <c r="Q11" s="21"/>
      <c r="R11" s="21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</row>
    <row r="12" spans="1:1014">
      <c r="A12" s="16" t="s">
        <v>30</v>
      </c>
      <c r="B12" s="16" t="s">
        <v>44</v>
      </c>
      <c r="C12" s="16" t="s">
        <v>45</v>
      </c>
      <c r="D12" s="16"/>
      <c r="E12" s="17"/>
      <c r="F12" s="16" t="s">
        <v>33</v>
      </c>
      <c r="G12" s="17"/>
      <c r="H12" s="17">
        <v>1</v>
      </c>
      <c r="I12" s="16" t="s">
        <v>26</v>
      </c>
      <c r="J12" s="19"/>
      <c r="K12" s="16"/>
      <c r="L12" s="16"/>
      <c r="M12" s="19"/>
      <c r="N12" s="22"/>
      <c r="O12" s="23"/>
      <c r="P12" s="21"/>
      <c r="Q12" s="21"/>
      <c r="R12" s="21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</row>
    <row r="13" spans="1:1014">
      <c r="A13" s="16" t="s">
        <v>30</v>
      </c>
      <c r="B13" s="16" t="s">
        <v>46</v>
      </c>
      <c r="C13" s="16" t="s">
        <v>47</v>
      </c>
      <c r="D13" s="16"/>
      <c r="E13" s="17"/>
      <c r="F13" s="16" t="s">
        <v>33</v>
      </c>
      <c r="G13" s="17"/>
      <c r="H13" s="17">
        <v>1</v>
      </c>
      <c r="I13" s="16" t="s">
        <v>26</v>
      </c>
      <c r="J13" s="19"/>
      <c r="K13" s="16"/>
      <c r="L13" s="16"/>
      <c r="M13" s="19"/>
      <c r="N13" s="22"/>
      <c r="O13" s="23"/>
      <c r="P13" s="21"/>
      <c r="Q13" s="21"/>
      <c r="R13" s="21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</row>
    <row r="14" spans="1:1014">
      <c r="A14" s="16" t="s">
        <v>30</v>
      </c>
      <c r="B14" s="16" t="s">
        <v>48</v>
      </c>
      <c r="C14" s="16" t="s">
        <v>49</v>
      </c>
      <c r="D14" s="16"/>
      <c r="E14" s="17"/>
      <c r="F14" s="16" t="s">
        <v>33</v>
      </c>
      <c r="G14" s="17"/>
      <c r="H14" s="17">
        <v>1</v>
      </c>
      <c r="I14" s="16" t="s">
        <v>26</v>
      </c>
      <c r="J14" s="19"/>
      <c r="K14" s="16"/>
      <c r="L14" s="16"/>
      <c r="M14" s="19"/>
      <c r="N14" s="23"/>
      <c r="O14" s="23"/>
      <c r="P14" s="21"/>
      <c r="Q14" s="21"/>
      <c r="R14" s="21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</row>
    <row r="15" spans="1:1014">
      <c r="A15" s="16" t="s">
        <v>30</v>
      </c>
      <c r="B15" s="16" t="s">
        <v>50</v>
      </c>
      <c r="C15" s="16" t="s">
        <v>51</v>
      </c>
      <c r="D15" s="16"/>
      <c r="E15" s="17"/>
      <c r="F15" s="16" t="s">
        <v>33</v>
      </c>
      <c r="G15" s="17"/>
      <c r="H15" s="17">
        <v>1</v>
      </c>
      <c r="I15" s="16" t="s">
        <v>26</v>
      </c>
      <c r="J15" s="19"/>
      <c r="K15" s="16"/>
      <c r="L15" s="16"/>
      <c r="M15" s="19"/>
      <c r="N15" s="23"/>
      <c r="O15" s="23"/>
      <c r="P15" s="21"/>
      <c r="Q15" s="21"/>
      <c r="R15" s="21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</row>
    <row r="16" spans="1:1014">
      <c r="A16" s="16" t="s">
        <v>30</v>
      </c>
      <c r="B16" s="16" t="s">
        <v>52</v>
      </c>
      <c r="C16" s="16" t="s">
        <v>53</v>
      </c>
      <c r="D16" s="16"/>
      <c r="E16" s="17"/>
      <c r="F16" s="16" t="s">
        <v>33</v>
      </c>
      <c r="G16" s="17"/>
      <c r="H16" s="17">
        <v>1</v>
      </c>
      <c r="I16" s="16" t="s">
        <v>26</v>
      </c>
      <c r="J16" s="18" t="e">
        <f>SUM(J3:J15)</f>
        <v>#REF!</v>
      </c>
      <c r="K16" s="16"/>
      <c r="L16" s="18">
        <f>SUM(L4:L12)</f>
        <v>0.39551020408163262</v>
      </c>
      <c r="M16" s="18">
        <f>SUM(M4:M12)</f>
        <v>0.39551020408163262</v>
      </c>
      <c r="N16" s="28"/>
      <c r="O16" s="28"/>
      <c r="P16" s="21"/>
      <c r="Q16" s="21"/>
      <c r="R16" s="21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</row>
    <row r="17" spans="1:1014">
      <c r="A17" s="16" t="s">
        <v>30</v>
      </c>
      <c r="B17" s="16" t="s">
        <v>54</v>
      </c>
      <c r="C17" s="16" t="s">
        <v>55</v>
      </c>
      <c r="D17" s="16"/>
      <c r="E17" s="17"/>
      <c r="F17" s="16" t="s">
        <v>33</v>
      </c>
      <c r="G17" s="17"/>
      <c r="H17" s="17">
        <v>1</v>
      </c>
      <c r="I17" s="16" t="s">
        <v>26</v>
      </c>
      <c r="J17" s="19"/>
      <c r="K17" s="16"/>
      <c r="L17" s="16"/>
      <c r="M17" s="16"/>
      <c r="N17" s="17"/>
      <c r="O17" s="17"/>
      <c r="P17" s="21"/>
      <c r="Q17" s="21"/>
      <c r="R17" s="21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</row>
    <row r="18" spans="1:1014">
      <c r="A18" s="16" t="s">
        <v>30</v>
      </c>
      <c r="B18" s="16" t="s">
        <v>56</v>
      </c>
      <c r="C18" s="16" t="s">
        <v>57</v>
      </c>
      <c r="D18" s="16"/>
      <c r="E18" s="17"/>
      <c r="F18" s="16" t="s">
        <v>33</v>
      </c>
      <c r="G18" s="17"/>
      <c r="H18" s="17">
        <v>1</v>
      </c>
      <c r="I18" s="16" t="s">
        <v>26</v>
      </c>
      <c r="J18" s="19"/>
      <c r="K18" s="16"/>
      <c r="L18" s="16"/>
      <c r="M18" s="16"/>
      <c r="N18" s="17"/>
      <c r="O18" s="17"/>
      <c r="P18" s="21"/>
      <c r="Q18" s="21"/>
      <c r="R18" s="21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</row>
    <row r="19" spans="1:1014">
      <c r="A19" s="16" t="s">
        <v>30</v>
      </c>
      <c r="B19" s="16" t="s">
        <v>58</v>
      </c>
      <c r="C19" s="16" t="s">
        <v>59</v>
      </c>
      <c r="D19" s="16"/>
      <c r="E19" s="17"/>
      <c r="F19" s="16" t="s">
        <v>33</v>
      </c>
      <c r="G19" s="17"/>
      <c r="H19" s="17">
        <v>2</v>
      </c>
      <c r="I19" s="16" t="s">
        <v>26</v>
      </c>
      <c r="J19" s="19"/>
      <c r="K19" s="16"/>
      <c r="L19" s="16"/>
      <c r="M19" s="16"/>
      <c r="N19" s="17"/>
      <c r="O19" s="17"/>
      <c r="P19" s="21"/>
      <c r="Q19" s="21"/>
      <c r="R19" s="21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</row>
    <row r="20" spans="1:1014">
      <c r="A20" s="16" t="s">
        <v>30</v>
      </c>
      <c r="B20" s="16" t="s">
        <v>60</v>
      </c>
      <c r="C20" s="16" t="s">
        <v>61</v>
      </c>
      <c r="D20" s="16"/>
      <c r="E20" s="17"/>
      <c r="F20" s="16" t="s">
        <v>33</v>
      </c>
      <c r="G20" s="17"/>
      <c r="H20" s="17">
        <v>1</v>
      </c>
      <c r="I20" s="16" t="s">
        <v>26</v>
      </c>
      <c r="J20" s="19"/>
      <c r="K20" s="16"/>
      <c r="L20" s="16"/>
      <c r="M20" s="16"/>
      <c r="N20" s="17"/>
      <c r="O20" s="17"/>
      <c r="P20" s="21"/>
      <c r="Q20" s="21"/>
      <c r="R20" s="21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</row>
    <row r="21" spans="1:1014">
      <c r="A21" s="16" t="s">
        <v>30</v>
      </c>
      <c r="B21" s="16" t="s">
        <v>62</v>
      </c>
      <c r="C21" s="16" t="s">
        <v>63</v>
      </c>
      <c r="D21" s="16"/>
      <c r="E21" s="17"/>
      <c r="F21" s="16" t="s">
        <v>33</v>
      </c>
      <c r="G21" s="17"/>
      <c r="H21" s="17">
        <v>1</v>
      </c>
      <c r="I21" s="16" t="s">
        <v>26</v>
      </c>
      <c r="J21" s="19"/>
      <c r="K21" s="16"/>
      <c r="L21" s="16"/>
      <c r="M21" s="16"/>
      <c r="N21" s="17"/>
      <c r="O21" s="17"/>
      <c r="P21" s="21"/>
      <c r="Q21" s="21"/>
      <c r="R21" s="21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</row>
    <row r="22" spans="1:1014">
      <c r="A22" s="16" t="s">
        <v>30</v>
      </c>
      <c r="B22" s="16" t="s">
        <v>64</v>
      </c>
      <c r="C22" s="16" t="s">
        <v>65</v>
      </c>
      <c r="D22" s="16"/>
      <c r="E22" s="17"/>
      <c r="F22" s="16" t="s">
        <v>33</v>
      </c>
      <c r="G22" s="17"/>
      <c r="H22" s="17">
        <v>1</v>
      </c>
      <c r="I22" s="16" t="s">
        <v>26</v>
      </c>
      <c r="J22" s="19"/>
      <c r="K22" s="16"/>
      <c r="L22" s="16"/>
      <c r="M22" s="16"/>
      <c r="N22" s="17"/>
      <c r="O22" s="17"/>
      <c r="P22" s="21"/>
      <c r="Q22" s="21"/>
      <c r="R22" s="21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</row>
    <row r="23" spans="1:1014">
      <c r="A23" s="16" t="s">
        <v>30</v>
      </c>
      <c r="B23" s="16" t="s">
        <v>66</v>
      </c>
      <c r="C23" s="16" t="s">
        <v>67</v>
      </c>
      <c r="D23" s="16"/>
      <c r="E23" s="17"/>
      <c r="F23" s="16" t="s">
        <v>33</v>
      </c>
      <c r="G23" s="17"/>
      <c r="H23" s="17">
        <v>1</v>
      </c>
      <c r="I23" s="16" t="s">
        <v>26</v>
      </c>
      <c r="J23" s="25"/>
      <c r="K23" s="16"/>
      <c r="L23" s="16"/>
      <c r="M23" s="16"/>
      <c r="N23" s="17"/>
      <c r="O23" s="17"/>
      <c r="P23" s="21"/>
      <c r="Q23" s="21"/>
      <c r="R23" s="21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</row>
    <row r="24" spans="1:1014">
      <c r="A24" s="16" t="s">
        <v>30</v>
      </c>
      <c r="B24" s="16" t="s">
        <v>68</v>
      </c>
      <c r="C24" s="16" t="s">
        <v>69</v>
      </c>
      <c r="D24" s="16"/>
      <c r="E24" s="17"/>
      <c r="F24" s="16" t="s">
        <v>33</v>
      </c>
      <c r="G24" s="17"/>
      <c r="H24" s="17">
        <v>4</v>
      </c>
      <c r="I24" s="16" t="s">
        <v>26</v>
      </c>
      <c r="J24" s="25"/>
      <c r="K24" s="16"/>
      <c r="L24" s="16"/>
      <c r="M24" s="16"/>
      <c r="N24" s="17"/>
      <c r="O24" s="17"/>
      <c r="P24" s="21"/>
      <c r="Q24" s="21"/>
      <c r="R24" s="21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</row>
    <row r="25" spans="1:1014">
      <c r="A25" s="16" t="s">
        <v>30</v>
      </c>
      <c r="B25" s="16" t="s">
        <v>70</v>
      </c>
      <c r="C25" s="29" t="s">
        <v>71</v>
      </c>
      <c r="D25" s="16"/>
      <c r="E25" s="17"/>
      <c r="F25" s="16" t="s">
        <v>33</v>
      </c>
      <c r="G25" s="17"/>
      <c r="H25" s="17">
        <v>1</v>
      </c>
      <c r="I25" s="16" t="s">
        <v>26</v>
      </c>
      <c r="J25" s="25"/>
      <c r="K25" s="16"/>
      <c r="L25" s="16"/>
      <c r="M25" s="16"/>
      <c r="N25" s="17"/>
      <c r="O25" s="17"/>
      <c r="P25" s="21"/>
      <c r="Q25" s="21"/>
      <c r="R25" s="21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</row>
    <row r="26" spans="1:1014">
      <c r="A26" s="16" t="s">
        <v>30</v>
      </c>
      <c r="B26" s="16" t="s">
        <v>72</v>
      </c>
      <c r="C26" s="29" t="s">
        <v>73</v>
      </c>
      <c r="D26" s="16"/>
      <c r="E26" s="17"/>
      <c r="F26" s="16" t="s">
        <v>33</v>
      </c>
      <c r="G26" s="17"/>
      <c r="H26" s="17">
        <v>1</v>
      </c>
      <c r="I26" s="16" t="s">
        <v>26</v>
      </c>
      <c r="J26" s="25"/>
      <c r="K26" s="16"/>
      <c r="L26" s="16"/>
      <c r="M26" s="16"/>
      <c r="N26" s="17"/>
      <c r="O26" s="17"/>
      <c r="P26" s="21"/>
      <c r="Q26" s="21"/>
      <c r="R26" s="21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</row>
    <row r="27" spans="1:1014">
      <c r="A27" s="16" t="s">
        <v>30</v>
      </c>
      <c r="B27" s="16" t="s">
        <v>74</v>
      </c>
      <c r="C27" s="16" t="s">
        <v>75</v>
      </c>
      <c r="D27" s="16"/>
      <c r="E27" s="17"/>
      <c r="F27" s="16" t="s">
        <v>33</v>
      </c>
      <c r="G27" s="17"/>
      <c r="H27" s="17">
        <v>1</v>
      </c>
      <c r="I27" s="16" t="s">
        <v>26</v>
      </c>
      <c r="J27" s="25"/>
      <c r="K27" s="16"/>
      <c r="L27" s="16"/>
      <c r="M27" s="16"/>
      <c r="N27" s="17"/>
      <c r="O27" s="17"/>
      <c r="P27" s="21"/>
      <c r="Q27" s="21"/>
      <c r="R27" s="21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</row>
    <row r="28" spans="1:1014">
      <c r="A28" s="16" t="s">
        <v>30</v>
      </c>
      <c r="B28" s="16" t="s">
        <v>76</v>
      </c>
      <c r="C28" s="16" t="s">
        <v>77</v>
      </c>
      <c r="D28" s="16"/>
      <c r="E28" s="17"/>
      <c r="F28" s="16" t="s">
        <v>33</v>
      </c>
      <c r="G28" s="17"/>
      <c r="H28" s="17">
        <v>1</v>
      </c>
      <c r="I28" s="16" t="s">
        <v>26</v>
      </c>
      <c r="J28" s="19"/>
      <c r="K28" s="16"/>
      <c r="L28" s="16"/>
      <c r="M28" s="16"/>
      <c r="N28" s="17"/>
      <c r="O28" s="17"/>
      <c r="P28" s="21"/>
      <c r="Q28" s="21"/>
      <c r="R28" s="21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</row>
    <row r="29" spans="1:1014">
      <c r="A29" s="16" t="s">
        <v>30</v>
      </c>
      <c r="B29" s="16" t="s">
        <v>78</v>
      </c>
      <c r="C29" s="16" t="s">
        <v>79</v>
      </c>
      <c r="D29" s="16"/>
      <c r="E29" s="17"/>
      <c r="F29" s="16" t="s">
        <v>33</v>
      </c>
      <c r="G29" s="17"/>
      <c r="H29" s="17">
        <v>1</v>
      </c>
      <c r="I29" s="16" t="s">
        <v>26</v>
      </c>
      <c r="J29" s="19"/>
      <c r="K29" s="16"/>
      <c r="L29" s="16"/>
      <c r="M29" s="16"/>
      <c r="N29" s="17"/>
      <c r="O29" s="17"/>
      <c r="P29" s="30"/>
      <c r="Q29" s="21"/>
      <c r="R29" s="21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</row>
    <row r="30" spans="1:1014">
      <c r="A30" s="16" t="s">
        <v>30</v>
      </c>
      <c r="B30" s="16" t="s">
        <v>80</v>
      </c>
      <c r="C30" s="16" t="s">
        <v>81</v>
      </c>
      <c r="D30" s="16"/>
      <c r="E30" s="17"/>
      <c r="F30" s="16" t="s">
        <v>33</v>
      </c>
      <c r="G30" s="17"/>
      <c r="H30" s="17">
        <v>1</v>
      </c>
      <c r="I30" s="16" t="s">
        <v>26</v>
      </c>
      <c r="J30" s="19"/>
      <c r="K30" s="16"/>
      <c r="L30" s="16"/>
      <c r="M30" s="16"/>
      <c r="N30" s="17"/>
      <c r="O30" s="17"/>
      <c r="P30" s="21"/>
      <c r="Q30" s="21"/>
      <c r="R30" s="21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</row>
    <row r="31" spans="1:1014">
      <c r="A31" s="16" t="s">
        <v>30</v>
      </c>
      <c r="B31" s="16" t="s">
        <v>82</v>
      </c>
      <c r="C31" s="16" t="s">
        <v>83</v>
      </c>
      <c r="D31" s="16"/>
      <c r="E31" s="17"/>
      <c r="F31" s="16" t="s">
        <v>33</v>
      </c>
      <c r="G31" s="17"/>
      <c r="H31" s="17">
        <v>1</v>
      </c>
      <c r="I31" s="16" t="s">
        <v>26</v>
      </c>
      <c r="J31" s="19"/>
      <c r="K31" s="16"/>
      <c r="L31" s="16"/>
      <c r="M31" s="16"/>
      <c r="N31" s="17"/>
      <c r="O31" s="17"/>
      <c r="P31" s="21"/>
      <c r="Q31" s="21"/>
      <c r="R31" s="21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</row>
    <row r="32" spans="1:1014">
      <c r="A32" s="16" t="s">
        <v>30</v>
      </c>
      <c r="B32" s="16" t="s">
        <v>84</v>
      </c>
      <c r="C32" s="16" t="s">
        <v>85</v>
      </c>
      <c r="D32" s="16"/>
      <c r="E32" s="17"/>
      <c r="F32" s="16" t="s">
        <v>33</v>
      </c>
      <c r="G32" s="17"/>
      <c r="H32" s="17">
        <v>1</v>
      </c>
      <c r="I32" s="16" t="s">
        <v>26</v>
      </c>
      <c r="J32" s="19"/>
      <c r="K32" s="16"/>
      <c r="L32" s="16"/>
      <c r="M32" s="16"/>
      <c r="N32" s="17"/>
      <c r="O32" s="17"/>
      <c r="P32" s="21"/>
      <c r="Q32" s="21"/>
      <c r="R32" s="21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</row>
    <row r="33" spans="1:1022">
      <c r="A33" s="16" t="s">
        <v>30</v>
      </c>
      <c r="B33" s="16" t="s">
        <v>86</v>
      </c>
      <c r="C33" s="16" t="s">
        <v>87</v>
      </c>
      <c r="D33" s="16"/>
      <c r="E33" s="17"/>
      <c r="F33" s="16" t="s">
        <v>33</v>
      </c>
      <c r="G33" s="17"/>
      <c r="H33" s="17">
        <v>1</v>
      </c>
      <c r="I33" s="16" t="s">
        <v>26</v>
      </c>
      <c r="J33" s="19"/>
      <c r="K33" s="16"/>
      <c r="L33" s="16"/>
      <c r="M33" s="16"/>
      <c r="N33" s="17"/>
      <c r="O33" s="17"/>
      <c r="P33" s="21"/>
      <c r="Q33" s="21"/>
      <c r="R33" s="21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</row>
    <row r="34" spans="1:1022">
      <c r="A34" s="16" t="s">
        <v>30</v>
      </c>
      <c r="B34" s="16" t="s">
        <v>88</v>
      </c>
      <c r="C34" s="16" t="s">
        <v>89</v>
      </c>
      <c r="D34" s="16"/>
      <c r="E34" s="17"/>
      <c r="F34" s="16" t="s">
        <v>33</v>
      </c>
      <c r="G34" s="17"/>
      <c r="H34" s="17">
        <v>1</v>
      </c>
      <c r="I34" s="16" t="s">
        <v>26</v>
      </c>
      <c r="J34" s="19"/>
      <c r="K34" s="16"/>
      <c r="L34" s="16"/>
      <c r="M34" s="16"/>
      <c r="N34" s="17"/>
      <c r="O34" s="17"/>
      <c r="P34" s="21"/>
      <c r="Q34" s="21"/>
      <c r="R34" s="21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</row>
    <row r="35" spans="1:1022">
      <c r="A35" s="31"/>
      <c r="B35" s="31"/>
      <c r="C35" s="31"/>
      <c r="D35" s="31"/>
      <c r="E35" s="32"/>
      <c r="F35" s="31"/>
      <c r="G35" s="32"/>
      <c r="H35" s="32"/>
      <c r="I35" s="31"/>
      <c r="J35" s="19"/>
      <c r="K35" s="16"/>
      <c r="L35" s="16"/>
      <c r="M35" s="16"/>
      <c r="N35" s="17"/>
      <c r="O35" s="17"/>
      <c r="P35" s="21"/>
      <c r="Q35" s="21"/>
      <c r="R35" s="21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</row>
    <row r="36" spans="1:1022">
      <c r="A36" s="16" t="s">
        <v>90</v>
      </c>
      <c r="B36" s="16" t="s">
        <v>91</v>
      </c>
      <c r="C36" s="16" t="s">
        <v>92</v>
      </c>
      <c r="D36" s="33"/>
      <c r="E36" s="17"/>
      <c r="F36" s="16" t="s">
        <v>93</v>
      </c>
      <c r="G36" s="17"/>
      <c r="H36" s="17">
        <v>1</v>
      </c>
      <c r="I36" s="16" t="s">
        <v>26</v>
      </c>
      <c r="J36" s="19" t="e">
        <f>SUM(#REF!)</f>
        <v>#REF!</v>
      </c>
      <c r="K36" s="18">
        <v>12.05</v>
      </c>
      <c r="L36" s="18">
        <f>SUM(K36*H36)</f>
        <v>12.05</v>
      </c>
      <c r="M36" s="19">
        <f>SUM(L36)</f>
        <v>12.05</v>
      </c>
      <c r="N36" s="34">
        <v>1020</v>
      </c>
      <c r="O36" s="17" t="s">
        <v>94</v>
      </c>
      <c r="P36" s="21">
        <v>41913</v>
      </c>
      <c r="Q36" s="21">
        <v>41943</v>
      </c>
      <c r="R36" s="21" t="s">
        <v>95</v>
      </c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  <c r="XL36" s="10"/>
      <c r="XM36" s="10"/>
      <c r="XN36" s="10"/>
      <c r="XO36" s="10"/>
      <c r="XP36" s="10"/>
      <c r="XQ36" s="10"/>
      <c r="XR36" s="10"/>
      <c r="XS36" s="10"/>
      <c r="XT36" s="10"/>
      <c r="XU36" s="10"/>
      <c r="XV36" s="10"/>
      <c r="XW36" s="10"/>
      <c r="XX36" s="10"/>
      <c r="XY36" s="10"/>
      <c r="XZ36" s="10"/>
      <c r="YA36" s="10"/>
      <c r="YB36" s="10"/>
      <c r="YC36" s="10"/>
      <c r="YD36" s="10"/>
      <c r="YE36" s="10"/>
      <c r="YF36" s="10"/>
      <c r="YG36" s="10"/>
      <c r="YH36" s="10"/>
      <c r="YI36" s="10"/>
      <c r="YJ36" s="10"/>
      <c r="YK36" s="10"/>
      <c r="YL36" s="10"/>
      <c r="YM36" s="10"/>
      <c r="YN36" s="10"/>
      <c r="YO36" s="10"/>
      <c r="YP36" s="10"/>
      <c r="YQ36" s="10"/>
      <c r="YR36" s="10"/>
      <c r="YS36" s="10"/>
      <c r="YT36" s="10"/>
      <c r="YU36" s="10"/>
      <c r="YV36" s="10"/>
      <c r="YW36" s="10"/>
      <c r="YX36" s="10"/>
      <c r="YY36" s="10"/>
      <c r="YZ36" s="10"/>
      <c r="ZA36" s="10"/>
      <c r="ZB36" s="10"/>
      <c r="ZC36" s="10"/>
      <c r="ZD36" s="10"/>
      <c r="ZE36" s="10"/>
      <c r="ZF36" s="10"/>
      <c r="ZG36" s="10"/>
      <c r="ZH36" s="10"/>
      <c r="ZI36" s="10"/>
      <c r="ZJ36" s="10"/>
      <c r="ZK36" s="10"/>
      <c r="ZL36" s="10"/>
      <c r="ZM36" s="10"/>
      <c r="ZN36" s="10"/>
      <c r="ZO36" s="10"/>
      <c r="ZP36" s="10"/>
      <c r="ZQ36" s="10"/>
      <c r="ZR36" s="10"/>
      <c r="ZS36" s="10"/>
      <c r="ZT36" s="10"/>
      <c r="ZU36" s="10"/>
      <c r="ZV36" s="10"/>
      <c r="ZW36" s="10"/>
      <c r="ZX36" s="10"/>
      <c r="ZY36" s="10"/>
      <c r="ZZ36" s="10"/>
      <c r="AAA36" s="10"/>
      <c r="AAB36" s="10"/>
      <c r="AAC36" s="10"/>
      <c r="AAD36" s="10"/>
      <c r="AAE36" s="10"/>
      <c r="AAF36" s="10"/>
      <c r="AAG36" s="10"/>
      <c r="AAH36" s="10"/>
      <c r="AAI36" s="10"/>
      <c r="AAJ36" s="10"/>
      <c r="AAK36" s="10"/>
      <c r="AAL36" s="10"/>
      <c r="AAM36" s="10"/>
      <c r="AAN36" s="10"/>
      <c r="AAO36" s="10"/>
      <c r="AAP36" s="10"/>
      <c r="AAQ36" s="10"/>
      <c r="AAR36" s="10"/>
      <c r="AAS36" s="10"/>
      <c r="AAT36" s="10"/>
      <c r="AAU36" s="10"/>
      <c r="AAV36" s="10"/>
      <c r="AAW36" s="10"/>
      <c r="AAX36" s="10"/>
      <c r="AAY36" s="10"/>
      <c r="AAZ36" s="10"/>
      <c r="ABA36" s="10"/>
      <c r="ABB36" s="10"/>
      <c r="ABC36" s="10"/>
      <c r="ABD36" s="10"/>
      <c r="ABE36" s="10"/>
      <c r="ABF36" s="10"/>
      <c r="ABG36" s="10"/>
      <c r="ABH36" s="10"/>
      <c r="ABI36" s="10"/>
      <c r="ABJ36" s="10"/>
      <c r="ABK36" s="10"/>
      <c r="ABL36" s="10"/>
      <c r="ABM36" s="10"/>
      <c r="ABN36" s="10"/>
      <c r="ABO36" s="10"/>
      <c r="ABP36" s="10"/>
      <c r="ABQ36" s="10"/>
      <c r="ABR36" s="10"/>
      <c r="ABS36" s="10"/>
      <c r="ABT36" s="10"/>
      <c r="ABU36" s="10"/>
      <c r="ABV36" s="10"/>
      <c r="ABW36" s="10"/>
      <c r="ABX36" s="10"/>
      <c r="ABY36" s="10"/>
      <c r="ABZ36" s="10"/>
      <c r="ACA36" s="10"/>
      <c r="ACB36" s="10"/>
      <c r="ACC36" s="10"/>
      <c r="ACD36" s="10"/>
      <c r="ACE36" s="10"/>
      <c r="ACF36" s="10"/>
      <c r="ACG36" s="10"/>
      <c r="ACH36" s="10"/>
      <c r="ACI36" s="10"/>
      <c r="ACJ36" s="10"/>
      <c r="ACK36" s="10"/>
      <c r="ACL36" s="10"/>
      <c r="ACM36" s="10"/>
      <c r="ACN36" s="10"/>
      <c r="ACO36" s="10"/>
      <c r="ACP36" s="10"/>
      <c r="ACQ36" s="10"/>
      <c r="ACR36" s="10"/>
      <c r="ACS36" s="10"/>
      <c r="ACT36" s="10"/>
      <c r="ACU36" s="10"/>
      <c r="ACV36" s="10"/>
      <c r="ACW36" s="10"/>
      <c r="ACX36" s="10"/>
      <c r="ACY36" s="10"/>
      <c r="ACZ36" s="10"/>
      <c r="ADA36" s="10"/>
      <c r="ADB36" s="10"/>
      <c r="ADC36" s="10"/>
      <c r="ADD36" s="10"/>
      <c r="ADE36" s="10"/>
      <c r="ADF36" s="10"/>
      <c r="ADG36" s="10"/>
      <c r="ADH36" s="10"/>
      <c r="ADI36" s="10"/>
      <c r="ADJ36" s="10"/>
      <c r="ADK36" s="10"/>
      <c r="ADL36" s="10"/>
      <c r="ADM36" s="10"/>
      <c r="ADN36" s="10"/>
      <c r="ADO36" s="10"/>
      <c r="ADP36" s="10"/>
      <c r="ADQ36" s="10"/>
      <c r="ADR36" s="10"/>
      <c r="ADS36" s="10"/>
      <c r="ADT36" s="10"/>
      <c r="ADU36" s="10"/>
      <c r="ADV36" s="10"/>
      <c r="ADW36" s="10"/>
      <c r="ADX36" s="10"/>
      <c r="ADY36" s="10"/>
      <c r="ADZ36" s="10"/>
      <c r="AEA36" s="10"/>
      <c r="AEB36" s="10"/>
      <c r="AEC36" s="10"/>
      <c r="AED36" s="10"/>
      <c r="AEE36" s="10"/>
      <c r="AEF36" s="10"/>
      <c r="AEG36" s="10"/>
      <c r="AEH36" s="10"/>
      <c r="AEI36" s="10"/>
      <c r="AEJ36" s="10"/>
      <c r="AEK36" s="10"/>
      <c r="AEL36" s="10"/>
      <c r="AEM36" s="10"/>
      <c r="AEN36" s="10"/>
      <c r="AEO36" s="10"/>
      <c r="AEP36" s="10"/>
      <c r="AEQ36" s="10"/>
      <c r="AER36" s="10"/>
      <c r="AES36" s="10"/>
      <c r="AET36" s="10"/>
      <c r="AEU36" s="10"/>
      <c r="AEV36" s="10"/>
      <c r="AEW36" s="10"/>
      <c r="AEX36" s="10"/>
      <c r="AEY36" s="10"/>
      <c r="AEZ36" s="10"/>
      <c r="AFA36" s="10"/>
      <c r="AFB36" s="10"/>
      <c r="AFC36" s="10"/>
      <c r="AFD36" s="10"/>
      <c r="AFE36" s="10"/>
      <c r="AFF36" s="10"/>
      <c r="AFG36" s="10"/>
      <c r="AFH36" s="10"/>
      <c r="AFI36" s="10"/>
      <c r="AFJ36" s="10"/>
      <c r="AFK36" s="10"/>
      <c r="AFL36" s="10"/>
      <c r="AFM36" s="10"/>
      <c r="AFN36" s="10"/>
      <c r="AFO36" s="10"/>
      <c r="AFP36" s="10"/>
      <c r="AFQ36" s="10"/>
      <c r="AFR36" s="10"/>
      <c r="AFS36" s="10"/>
      <c r="AFT36" s="10"/>
      <c r="AFU36" s="10"/>
      <c r="AFV36" s="10"/>
      <c r="AFW36" s="10"/>
      <c r="AFX36" s="10"/>
      <c r="AFY36" s="10"/>
      <c r="AFZ36" s="10"/>
      <c r="AGA36" s="10"/>
      <c r="AGB36" s="10"/>
      <c r="AGC36" s="10"/>
      <c r="AGD36" s="10"/>
      <c r="AGE36" s="10"/>
      <c r="AGF36" s="10"/>
      <c r="AGG36" s="10"/>
      <c r="AGH36" s="10"/>
      <c r="AGI36" s="10"/>
      <c r="AGJ36" s="10"/>
      <c r="AGK36" s="10"/>
      <c r="AGL36" s="10"/>
      <c r="AGM36" s="10"/>
      <c r="AGN36" s="10"/>
      <c r="AGO36" s="10"/>
      <c r="AGP36" s="10"/>
      <c r="AGQ36" s="10"/>
      <c r="AGR36" s="10"/>
      <c r="AGS36" s="10"/>
      <c r="AGT36" s="10"/>
      <c r="AGU36" s="10"/>
      <c r="AGV36" s="10"/>
      <c r="AGW36" s="10"/>
      <c r="AGX36" s="10"/>
      <c r="AGY36" s="10"/>
      <c r="AGZ36" s="10"/>
      <c r="AHA36" s="10"/>
      <c r="AHB36" s="10"/>
      <c r="AHC36" s="10"/>
      <c r="AHD36" s="10"/>
      <c r="AHE36" s="10"/>
      <c r="AHF36" s="10"/>
      <c r="AHG36" s="10"/>
      <c r="AHH36" s="10"/>
      <c r="AHI36" s="10"/>
      <c r="AHJ36" s="10"/>
      <c r="AHK36" s="10"/>
      <c r="AHL36" s="10"/>
      <c r="AHM36" s="10"/>
      <c r="AHN36" s="10"/>
      <c r="AHO36" s="10"/>
      <c r="AHP36" s="10"/>
      <c r="AHQ36" s="10"/>
      <c r="AHR36" s="10"/>
      <c r="AHS36" s="10"/>
      <c r="AHT36" s="10"/>
      <c r="AHU36" s="10"/>
      <c r="AHV36" s="10"/>
      <c r="AHW36" s="10"/>
      <c r="AHX36" s="10"/>
      <c r="AHY36" s="10"/>
      <c r="AHZ36" s="10"/>
      <c r="AIA36" s="10"/>
      <c r="AIB36" s="10"/>
      <c r="AIC36" s="10"/>
      <c r="AID36" s="10"/>
      <c r="AIE36" s="10"/>
      <c r="AIF36" s="10"/>
      <c r="AIG36" s="10"/>
      <c r="AIH36" s="10"/>
      <c r="AII36" s="10"/>
      <c r="AIJ36" s="10"/>
      <c r="AIK36" s="10"/>
      <c r="AIL36" s="10"/>
      <c r="AIM36" s="10"/>
      <c r="AIN36" s="10"/>
      <c r="AIO36" s="10"/>
      <c r="AIP36" s="10"/>
      <c r="AIQ36" s="10"/>
      <c r="AIR36" s="10"/>
      <c r="AIS36" s="10"/>
      <c r="AIT36" s="10"/>
      <c r="AIU36" s="10"/>
      <c r="AIV36" s="10"/>
      <c r="AIW36" s="10"/>
      <c r="AIX36" s="10"/>
      <c r="AIY36" s="10"/>
      <c r="AIZ36" s="10"/>
      <c r="AJA36" s="10"/>
      <c r="AJB36" s="10"/>
      <c r="AJC36" s="10"/>
      <c r="AJD36" s="10"/>
      <c r="AJE36" s="10"/>
      <c r="AJF36" s="10"/>
      <c r="AJG36" s="10"/>
      <c r="AJH36" s="10"/>
      <c r="AJI36" s="10"/>
      <c r="AJJ36" s="10"/>
      <c r="AJK36" s="10"/>
      <c r="AJL36" s="10"/>
      <c r="AJM36" s="10"/>
      <c r="AJN36" s="10"/>
      <c r="AJO36" s="10"/>
      <c r="AJP36" s="10"/>
      <c r="AJQ36" s="10"/>
      <c r="AJR36" s="10"/>
      <c r="AJS36" s="10"/>
      <c r="AJT36" s="10"/>
      <c r="AJU36" s="10"/>
      <c r="AJV36" s="10"/>
      <c r="AJW36" s="10"/>
      <c r="AJX36" s="10"/>
      <c r="AJY36" s="10"/>
      <c r="AJZ36" s="10"/>
      <c r="AKA36" s="10"/>
      <c r="AKB36" s="10"/>
      <c r="AKC36" s="10"/>
      <c r="AKD36" s="10"/>
      <c r="AKE36" s="10"/>
      <c r="AKF36" s="10"/>
      <c r="AKG36" s="10"/>
      <c r="AKH36" s="10"/>
      <c r="AKI36" s="10"/>
      <c r="AKJ36" s="10"/>
      <c r="AKK36" s="10"/>
      <c r="AKL36" s="10"/>
      <c r="AKM36" s="10"/>
      <c r="AKN36" s="10"/>
      <c r="AKO36" s="10"/>
      <c r="AKP36" s="10"/>
      <c r="AKQ36" s="10"/>
      <c r="AKR36" s="10"/>
      <c r="AKS36" s="10"/>
      <c r="AKT36" s="10"/>
      <c r="AKU36" s="10"/>
      <c r="AKV36" s="10"/>
      <c r="AKW36" s="10"/>
      <c r="AKX36" s="10"/>
      <c r="AKY36" s="10"/>
      <c r="AKZ36" s="10"/>
      <c r="ALA36" s="10"/>
      <c r="ALB36" s="10"/>
      <c r="ALC36" s="10"/>
      <c r="ALD36" s="10"/>
      <c r="ALE36" s="10"/>
      <c r="ALF36" s="10"/>
      <c r="ALG36" s="10"/>
      <c r="ALH36" s="10"/>
      <c r="ALI36" s="10"/>
      <c r="ALJ36" s="10"/>
      <c r="ALK36" s="10"/>
      <c r="ALL36" s="10"/>
      <c r="ALM36" s="10"/>
      <c r="ALN36" s="10"/>
      <c r="ALO36" s="10"/>
      <c r="ALP36" s="10"/>
      <c r="ALQ36" s="10"/>
      <c r="ALR36" s="10"/>
      <c r="ALS36" s="10"/>
      <c r="ALT36" s="10"/>
      <c r="ALU36" s="10"/>
      <c r="ALV36" s="10"/>
      <c r="ALW36" s="10"/>
      <c r="ALX36" s="10"/>
      <c r="ALY36" s="10"/>
      <c r="ALZ36" s="10"/>
    </row>
    <row r="37" spans="1:1022">
      <c r="A37" s="31"/>
      <c r="B37" s="31"/>
      <c r="C37" s="31"/>
      <c r="D37" s="31"/>
      <c r="E37" s="32"/>
      <c r="F37" s="31"/>
      <c r="G37" s="32"/>
      <c r="H37" s="32"/>
      <c r="I37" s="31"/>
      <c r="J37" s="19"/>
      <c r="K37" s="16"/>
      <c r="L37" s="16"/>
      <c r="M37" s="16"/>
      <c r="N37" s="17"/>
      <c r="O37" s="17"/>
      <c r="P37" s="21"/>
      <c r="Q37" s="21"/>
      <c r="R37" s="21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0"/>
      <c r="ALU37" s="10"/>
      <c r="ALV37" s="10"/>
      <c r="ALW37" s="10"/>
      <c r="ALX37" s="10"/>
      <c r="ALY37" s="10"/>
      <c r="ALZ37" s="10"/>
    </row>
    <row r="38" spans="1:1022">
      <c r="A38" s="16" t="s">
        <v>21</v>
      </c>
      <c r="B38" s="16" t="s">
        <v>96</v>
      </c>
      <c r="C38" s="16" t="s">
        <v>97</v>
      </c>
      <c r="D38" s="16"/>
      <c r="E38" s="17"/>
      <c r="F38" s="16" t="s">
        <v>98</v>
      </c>
      <c r="G38" s="17" t="s">
        <v>99</v>
      </c>
      <c r="H38" s="17">
        <v>2</v>
      </c>
      <c r="I38" s="16" t="s">
        <v>26</v>
      </c>
      <c r="J38" s="19" t="e">
        <f>SUM(#REF!)</f>
        <v>#REF!</v>
      </c>
      <c r="K38" s="18">
        <v>0.17</v>
      </c>
      <c r="L38" s="18">
        <f>SUM(K38*H38)</f>
        <v>0.34</v>
      </c>
      <c r="M38" s="19">
        <f>SUM(L38)</f>
        <v>0.34</v>
      </c>
      <c r="N38" s="34">
        <v>2100</v>
      </c>
      <c r="O38" s="23" t="s">
        <v>100</v>
      </c>
      <c r="P38" s="21">
        <v>41887</v>
      </c>
      <c r="Q38" s="21">
        <v>41915</v>
      </c>
      <c r="R38" s="21" t="s">
        <v>101</v>
      </c>
      <c r="S38" s="16" t="s">
        <v>102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36"/>
      <c r="AMB38" s="36"/>
      <c r="AMC38" s="36"/>
      <c r="AMD38" s="36"/>
      <c r="AME38" s="36"/>
      <c r="AMF38" s="36"/>
      <c r="AMG38" s="36"/>
      <c r="AMH38" s="36"/>
    </row>
    <row r="39" spans="1:1022">
      <c r="A39" s="31"/>
      <c r="B39" s="31"/>
      <c r="C39" s="16"/>
      <c r="D39" s="16"/>
      <c r="E39" s="17"/>
      <c r="F39" s="16"/>
      <c r="G39" s="17"/>
      <c r="H39" s="17"/>
      <c r="I39" s="16"/>
      <c r="J39" s="19"/>
      <c r="K39" s="16"/>
      <c r="L39" s="16"/>
      <c r="M39" s="16"/>
      <c r="N39" s="17"/>
      <c r="O39" s="17"/>
      <c r="P39" s="21"/>
      <c r="Q39" s="21"/>
      <c r="R39" s="21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  <c r="XL39" s="10"/>
      <c r="XM39" s="10"/>
      <c r="XN39" s="10"/>
      <c r="XO39" s="10"/>
      <c r="XP39" s="10"/>
      <c r="XQ39" s="10"/>
      <c r="XR39" s="10"/>
      <c r="XS39" s="10"/>
      <c r="XT39" s="10"/>
      <c r="XU39" s="10"/>
      <c r="XV39" s="10"/>
      <c r="XW39" s="10"/>
      <c r="XX39" s="10"/>
      <c r="XY39" s="10"/>
      <c r="XZ39" s="10"/>
      <c r="YA39" s="10"/>
      <c r="YB39" s="10"/>
      <c r="YC39" s="10"/>
      <c r="YD39" s="10"/>
      <c r="YE39" s="10"/>
      <c r="YF39" s="10"/>
      <c r="YG39" s="10"/>
      <c r="YH39" s="10"/>
      <c r="YI39" s="10"/>
      <c r="YJ39" s="10"/>
      <c r="YK39" s="10"/>
      <c r="YL39" s="10"/>
      <c r="YM39" s="10"/>
      <c r="YN39" s="10"/>
      <c r="YO39" s="10"/>
      <c r="YP39" s="10"/>
      <c r="YQ39" s="10"/>
      <c r="YR39" s="10"/>
      <c r="YS39" s="10"/>
      <c r="YT39" s="10"/>
      <c r="YU39" s="10"/>
      <c r="YV39" s="10"/>
      <c r="YW39" s="10"/>
      <c r="YX39" s="10"/>
      <c r="YY39" s="10"/>
      <c r="YZ39" s="10"/>
      <c r="ZA39" s="10"/>
      <c r="ZB39" s="10"/>
      <c r="ZC39" s="10"/>
      <c r="ZD39" s="10"/>
      <c r="ZE39" s="10"/>
      <c r="ZF39" s="10"/>
      <c r="ZG39" s="10"/>
      <c r="ZH39" s="10"/>
      <c r="ZI39" s="10"/>
      <c r="ZJ39" s="10"/>
      <c r="ZK39" s="10"/>
      <c r="ZL39" s="10"/>
      <c r="ZM39" s="10"/>
      <c r="ZN39" s="10"/>
      <c r="ZO39" s="10"/>
      <c r="ZP39" s="10"/>
      <c r="ZQ39" s="10"/>
      <c r="ZR39" s="10"/>
      <c r="ZS39" s="10"/>
      <c r="ZT39" s="10"/>
      <c r="ZU39" s="10"/>
      <c r="ZV39" s="10"/>
      <c r="ZW39" s="10"/>
      <c r="ZX39" s="10"/>
      <c r="ZY39" s="10"/>
      <c r="ZZ39" s="10"/>
      <c r="AAA39" s="10"/>
      <c r="AAB39" s="10"/>
      <c r="AAC39" s="10"/>
      <c r="AAD39" s="10"/>
      <c r="AAE39" s="10"/>
      <c r="AAF39" s="10"/>
      <c r="AAG39" s="10"/>
      <c r="AAH39" s="10"/>
      <c r="AAI39" s="10"/>
      <c r="AAJ39" s="10"/>
      <c r="AAK39" s="10"/>
      <c r="AAL39" s="10"/>
      <c r="AAM39" s="10"/>
      <c r="AAN39" s="10"/>
      <c r="AAO39" s="10"/>
      <c r="AAP39" s="10"/>
      <c r="AAQ39" s="10"/>
      <c r="AAR39" s="10"/>
      <c r="AAS39" s="10"/>
      <c r="AAT39" s="10"/>
      <c r="AAU39" s="10"/>
      <c r="AAV39" s="10"/>
      <c r="AAW39" s="10"/>
      <c r="AAX39" s="10"/>
      <c r="AAY39" s="10"/>
      <c r="AAZ39" s="10"/>
      <c r="ABA39" s="10"/>
      <c r="ABB39" s="10"/>
      <c r="ABC39" s="10"/>
      <c r="ABD39" s="10"/>
      <c r="ABE39" s="10"/>
      <c r="ABF39" s="10"/>
      <c r="ABG39" s="10"/>
      <c r="ABH39" s="10"/>
      <c r="ABI39" s="10"/>
      <c r="ABJ39" s="10"/>
      <c r="ABK39" s="10"/>
      <c r="ABL39" s="10"/>
      <c r="ABM39" s="10"/>
      <c r="ABN39" s="10"/>
      <c r="ABO39" s="10"/>
      <c r="ABP39" s="10"/>
      <c r="ABQ39" s="10"/>
      <c r="ABR39" s="10"/>
      <c r="ABS39" s="10"/>
      <c r="ABT39" s="10"/>
      <c r="ABU39" s="10"/>
      <c r="ABV39" s="10"/>
      <c r="ABW39" s="10"/>
      <c r="ABX39" s="10"/>
      <c r="ABY39" s="10"/>
      <c r="ABZ39" s="10"/>
      <c r="ACA39" s="10"/>
      <c r="ACB39" s="10"/>
      <c r="ACC39" s="10"/>
      <c r="ACD39" s="10"/>
      <c r="ACE39" s="10"/>
      <c r="ACF39" s="10"/>
      <c r="ACG39" s="10"/>
      <c r="ACH39" s="10"/>
      <c r="ACI39" s="10"/>
      <c r="ACJ39" s="10"/>
      <c r="ACK39" s="10"/>
      <c r="ACL39" s="10"/>
      <c r="ACM39" s="10"/>
      <c r="ACN39" s="10"/>
      <c r="ACO39" s="10"/>
      <c r="ACP39" s="10"/>
      <c r="ACQ39" s="10"/>
      <c r="ACR39" s="10"/>
      <c r="ACS39" s="10"/>
      <c r="ACT39" s="10"/>
      <c r="ACU39" s="10"/>
      <c r="ACV39" s="10"/>
      <c r="ACW39" s="10"/>
      <c r="ACX39" s="10"/>
      <c r="ACY39" s="10"/>
      <c r="ACZ39" s="10"/>
      <c r="ADA39" s="10"/>
      <c r="ADB39" s="10"/>
      <c r="ADC39" s="10"/>
      <c r="ADD39" s="10"/>
      <c r="ADE39" s="10"/>
      <c r="ADF39" s="10"/>
      <c r="ADG39" s="10"/>
      <c r="ADH39" s="10"/>
      <c r="ADI39" s="10"/>
      <c r="ADJ39" s="10"/>
      <c r="ADK39" s="10"/>
      <c r="ADL39" s="10"/>
      <c r="ADM39" s="10"/>
      <c r="ADN39" s="10"/>
      <c r="ADO39" s="10"/>
      <c r="ADP39" s="10"/>
      <c r="ADQ39" s="10"/>
      <c r="ADR39" s="10"/>
      <c r="ADS39" s="10"/>
      <c r="ADT39" s="10"/>
      <c r="ADU39" s="10"/>
      <c r="ADV39" s="10"/>
      <c r="ADW39" s="10"/>
      <c r="ADX39" s="10"/>
      <c r="ADY39" s="10"/>
      <c r="ADZ39" s="10"/>
      <c r="AEA39" s="10"/>
      <c r="AEB39" s="10"/>
      <c r="AEC39" s="10"/>
      <c r="AED39" s="10"/>
      <c r="AEE39" s="10"/>
      <c r="AEF39" s="10"/>
      <c r="AEG39" s="10"/>
      <c r="AEH39" s="10"/>
      <c r="AEI39" s="10"/>
      <c r="AEJ39" s="10"/>
      <c r="AEK39" s="10"/>
      <c r="AEL39" s="10"/>
      <c r="AEM39" s="10"/>
      <c r="AEN39" s="10"/>
      <c r="AEO39" s="10"/>
      <c r="AEP39" s="10"/>
      <c r="AEQ39" s="10"/>
      <c r="AER39" s="10"/>
      <c r="AES39" s="10"/>
      <c r="AET39" s="10"/>
      <c r="AEU39" s="10"/>
      <c r="AEV39" s="10"/>
      <c r="AEW39" s="10"/>
      <c r="AEX39" s="10"/>
      <c r="AEY39" s="10"/>
      <c r="AEZ39" s="10"/>
      <c r="AFA39" s="10"/>
      <c r="AFB39" s="10"/>
      <c r="AFC39" s="10"/>
      <c r="AFD39" s="10"/>
      <c r="AFE39" s="10"/>
      <c r="AFF39" s="10"/>
      <c r="AFG39" s="10"/>
      <c r="AFH39" s="10"/>
      <c r="AFI39" s="10"/>
      <c r="AFJ39" s="10"/>
      <c r="AFK39" s="10"/>
      <c r="AFL39" s="10"/>
      <c r="AFM39" s="10"/>
      <c r="AFN39" s="10"/>
      <c r="AFO39" s="10"/>
      <c r="AFP39" s="10"/>
      <c r="AFQ39" s="10"/>
      <c r="AFR39" s="10"/>
      <c r="AFS39" s="10"/>
      <c r="AFT39" s="10"/>
      <c r="AFU39" s="10"/>
      <c r="AFV39" s="10"/>
      <c r="AFW39" s="10"/>
      <c r="AFX39" s="10"/>
      <c r="AFY39" s="10"/>
      <c r="AFZ39" s="10"/>
      <c r="AGA39" s="10"/>
      <c r="AGB39" s="10"/>
      <c r="AGC39" s="10"/>
      <c r="AGD39" s="10"/>
      <c r="AGE39" s="10"/>
      <c r="AGF39" s="10"/>
      <c r="AGG39" s="10"/>
      <c r="AGH39" s="10"/>
      <c r="AGI39" s="10"/>
      <c r="AGJ39" s="10"/>
      <c r="AGK39" s="10"/>
      <c r="AGL39" s="10"/>
      <c r="AGM39" s="10"/>
      <c r="AGN39" s="10"/>
      <c r="AGO39" s="10"/>
      <c r="AGP39" s="10"/>
      <c r="AGQ39" s="10"/>
      <c r="AGR39" s="10"/>
      <c r="AGS39" s="10"/>
      <c r="AGT39" s="10"/>
      <c r="AGU39" s="10"/>
      <c r="AGV39" s="10"/>
      <c r="AGW39" s="10"/>
      <c r="AGX39" s="10"/>
      <c r="AGY39" s="10"/>
      <c r="AGZ39" s="10"/>
      <c r="AHA39" s="10"/>
      <c r="AHB39" s="10"/>
      <c r="AHC39" s="10"/>
      <c r="AHD39" s="10"/>
      <c r="AHE39" s="10"/>
      <c r="AHF39" s="10"/>
      <c r="AHG39" s="10"/>
      <c r="AHH39" s="10"/>
      <c r="AHI39" s="10"/>
      <c r="AHJ39" s="10"/>
      <c r="AHK39" s="10"/>
      <c r="AHL39" s="10"/>
      <c r="AHM39" s="10"/>
      <c r="AHN39" s="10"/>
      <c r="AHO39" s="10"/>
      <c r="AHP39" s="10"/>
      <c r="AHQ39" s="10"/>
      <c r="AHR39" s="10"/>
      <c r="AHS39" s="10"/>
      <c r="AHT39" s="10"/>
      <c r="AHU39" s="10"/>
      <c r="AHV39" s="10"/>
      <c r="AHW39" s="10"/>
      <c r="AHX39" s="10"/>
      <c r="AHY39" s="10"/>
      <c r="AHZ39" s="10"/>
      <c r="AIA39" s="10"/>
      <c r="AIB39" s="10"/>
      <c r="AIC39" s="10"/>
      <c r="AID39" s="10"/>
      <c r="AIE39" s="10"/>
      <c r="AIF39" s="10"/>
      <c r="AIG39" s="10"/>
      <c r="AIH39" s="10"/>
      <c r="AII39" s="10"/>
      <c r="AIJ39" s="10"/>
      <c r="AIK39" s="10"/>
      <c r="AIL39" s="10"/>
      <c r="AIM39" s="10"/>
      <c r="AIN39" s="10"/>
      <c r="AIO39" s="10"/>
      <c r="AIP39" s="10"/>
      <c r="AIQ39" s="10"/>
      <c r="AIR39" s="10"/>
      <c r="AIS39" s="10"/>
      <c r="AIT39" s="10"/>
      <c r="AIU39" s="10"/>
      <c r="AIV39" s="10"/>
      <c r="AIW39" s="10"/>
      <c r="AIX39" s="10"/>
      <c r="AIY39" s="10"/>
      <c r="AIZ39" s="10"/>
      <c r="AJA39" s="10"/>
      <c r="AJB39" s="10"/>
      <c r="AJC39" s="10"/>
      <c r="AJD39" s="10"/>
      <c r="AJE39" s="10"/>
      <c r="AJF39" s="10"/>
      <c r="AJG39" s="10"/>
      <c r="AJH39" s="10"/>
      <c r="AJI39" s="10"/>
      <c r="AJJ39" s="10"/>
      <c r="AJK39" s="10"/>
      <c r="AJL39" s="10"/>
      <c r="AJM39" s="10"/>
      <c r="AJN39" s="10"/>
      <c r="AJO39" s="10"/>
      <c r="AJP39" s="10"/>
      <c r="AJQ39" s="10"/>
      <c r="AJR39" s="10"/>
      <c r="AJS39" s="10"/>
      <c r="AJT39" s="10"/>
      <c r="AJU39" s="10"/>
      <c r="AJV39" s="10"/>
      <c r="AJW39" s="10"/>
      <c r="AJX39" s="10"/>
      <c r="AJY39" s="10"/>
      <c r="AJZ39" s="10"/>
      <c r="AKA39" s="10"/>
      <c r="AKB39" s="10"/>
      <c r="AKC39" s="10"/>
      <c r="AKD39" s="10"/>
      <c r="AKE39" s="10"/>
      <c r="AKF39" s="10"/>
      <c r="AKG39" s="10"/>
      <c r="AKH39" s="10"/>
      <c r="AKI39" s="10"/>
      <c r="AKJ39" s="10"/>
      <c r="AKK39" s="10"/>
      <c r="AKL39" s="10"/>
      <c r="AKM39" s="10"/>
      <c r="AKN39" s="10"/>
      <c r="AKO39" s="10"/>
      <c r="AKP39" s="10"/>
      <c r="AKQ39" s="10"/>
      <c r="AKR39" s="10"/>
      <c r="AKS39" s="10"/>
      <c r="AKT39" s="10"/>
      <c r="AKU39" s="10"/>
      <c r="AKV39" s="10"/>
      <c r="AKW39" s="10"/>
      <c r="AKX39" s="10"/>
      <c r="AKY39" s="10"/>
      <c r="AKZ39" s="10"/>
      <c r="ALA39" s="10"/>
      <c r="ALB39" s="10"/>
      <c r="ALC39" s="10"/>
      <c r="ALD39" s="10"/>
      <c r="ALE39" s="10"/>
      <c r="ALF39" s="10"/>
      <c r="ALG39" s="10"/>
      <c r="ALH39" s="10"/>
      <c r="ALI39" s="10"/>
      <c r="ALJ39" s="10"/>
      <c r="ALK39" s="10"/>
      <c r="ALL39" s="10"/>
      <c r="ALM39" s="10"/>
      <c r="ALN39" s="10"/>
      <c r="ALO39" s="10"/>
      <c r="ALP39" s="10"/>
      <c r="ALQ39" s="10"/>
      <c r="ALR39" s="10"/>
      <c r="ALS39" s="10"/>
      <c r="ALT39" s="10"/>
      <c r="ALU39" s="10"/>
      <c r="ALV39" s="10"/>
      <c r="ALW39" s="10"/>
      <c r="ALX39" s="10"/>
      <c r="ALY39" s="10"/>
      <c r="ALZ39" s="10"/>
    </row>
    <row r="40" spans="1:1022" ht="17.25">
      <c r="A40" s="16" t="s">
        <v>90</v>
      </c>
      <c r="B40" s="16" t="s">
        <v>103</v>
      </c>
      <c r="C40" s="16" t="s">
        <v>104</v>
      </c>
      <c r="D40" s="16"/>
      <c r="E40" s="17"/>
      <c r="F40" s="16" t="s">
        <v>105</v>
      </c>
      <c r="G40" s="17" t="s">
        <v>106</v>
      </c>
      <c r="H40" s="17">
        <v>2</v>
      </c>
      <c r="I40" s="16" t="s">
        <v>26</v>
      </c>
      <c r="J40" s="19"/>
      <c r="K40" s="18">
        <v>2.29</v>
      </c>
      <c r="L40" s="18">
        <f>SUM(K40*H40)</f>
        <v>4.58</v>
      </c>
      <c r="M40" s="19"/>
      <c r="N40" s="34">
        <v>1020</v>
      </c>
      <c r="O40" s="17" t="s">
        <v>107</v>
      </c>
      <c r="P40" s="21">
        <v>41913</v>
      </c>
      <c r="Q40" s="21">
        <v>41950</v>
      </c>
      <c r="R40" s="21" t="s">
        <v>108</v>
      </c>
      <c r="S40" s="16" t="s">
        <v>109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7"/>
      <c r="NM40" s="37"/>
      <c r="NN40" s="37"/>
      <c r="NO40" s="37"/>
      <c r="NP40" s="37"/>
      <c r="NQ40" s="37"/>
      <c r="NR40" s="37"/>
      <c r="NS40" s="37"/>
      <c r="NT40" s="37"/>
      <c r="NU40" s="37"/>
      <c r="NV40" s="37"/>
      <c r="NW40" s="37"/>
      <c r="NX40" s="37"/>
      <c r="NY40" s="37"/>
      <c r="NZ40" s="37"/>
      <c r="OA40" s="37"/>
      <c r="OB40" s="37"/>
      <c r="OC40" s="37"/>
      <c r="OD40" s="37"/>
      <c r="OE40" s="37"/>
      <c r="OF40" s="37"/>
      <c r="OG40" s="37"/>
      <c r="OH40" s="37"/>
      <c r="OI40" s="37"/>
      <c r="OJ40" s="37"/>
      <c r="OK40" s="37"/>
      <c r="OL40" s="37"/>
      <c r="OM40" s="37"/>
      <c r="ON40" s="37"/>
      <c r="OO40" s="37"/>
      <c r="OP40" s="37"/>
      <c r="OQ40" s="37"/>
      <c r="OR40" s="37"/>
      <c r="OS40" s="37"/>
      <c r="OT40" s="37"/>
      <c r="OU40" s="37"/>
      <c r="OV40" s="37"/>
      <c r="OW40" s="37"/>
      <c r="OX40" s="37"/>
      <c r="OY40" s="37"/>
      <c r="OZ40" s="37"/>
      <c r="PA40" s="37"/>
      <c r="PB40" s="37"/>
      <c r="PC40" s="37"/>
      <c r="PD40" s="37"/>
      <c r="PE40" s="37"/>
      <c r="PF40" s="37"/>
      <c r="PG40" s="37"/>
      <c r="PH40" s="37"/>
      <c r="PI40" s="37"/>
      <c r="PJ40" s="37"/>
      <c r="PK40" s="37"/>
      <c r="PL40" s="37"/>
      <c r="PM40" s="37"/>
      <c r="PN40" s="37"/>
      <c r="PO40" s="37"/>
      <c r="PP40" s="37"/>
      <c r="PQ40" s="37"/>
      <c r="PR40" s="37"/>
      <c r="PS40" s="37"/>
      <c r="PT40" s="37"/>
      <c r="PU40" s="37"/>
      <c r="PV40" s="37"/>
      <c r="PW40" s="37"/>
      <c r="PX40" s="37"/>
      <c r="PY40" s="37"/>
      <c r="PZ40" s="37"/>
      <c r="QA40" s="37"/>
      <c r="QB40" s="37"/>
      <c r="QC40" s="37"/>
      <c r="QD40" s="37"/>
      <c r="QE40" s="37"/>
      <c r="QF40" s="37"/>
      <c r="QG40" s="37"/>
      <c r="QH40" s="37"/>
      <c r="QI40" s="37"/>
      <c r="QJ40" s="37"/>
      <c r="QK40" s="37"/>
      <c r="QL40" s="37"/>
      <c r="QM40" s="37"/>
      <c r="QN40" s="37"/>
      <c r="QO40" s="37"/>
      <c r="QP40" s="37"/>
      <c r="QQ40" s="37"/>
      <c r="QR40" s="37"/>
      <c r="QS40" s="37"/>
      <c r="QT40" s="37"/>
      <c r="QU40" s="37"/>
      <c r="QV40" s="37"/>
      <c r="QW40" s="37"/>
      <c r="QX40" s="37"/>
      <c r="QY40" s="37"/>
      <c r="QZ40" s="37"/>
      <c r="RA40" s="37"/>
      <c r="RB40" s="37"/>
      <c r="RC40" s="37"/>
      <c r="RD40" s="37"/>
      <c r="RE40" s="37"/>
      <c r="RF40" s="37"/>
      <c r="RG40" s="37"/>
      <c r="RH40" s="37"/>
      <c r="RI40" s="37"/>
      <c r="RJ40" s="37"/>
      <c r="RK40" s="37"/>
      <c r="RL40" s="37"/>
      <c r="RM40" s="37"/>
      <c r="RN40" s="37"/>
      <c r="RO40" s="37"/>
      <c r="RP40" s="37"/>
      <c r="RQ40" s="37"/>
      <c r="RR40" s="37"/>
      <c r="RS40" s="37"/>
      <c r="RT40" s="37"/>
      <c r="RU40" s="37"/>
      <c r="RV40" s="37"/>
      <c r="RW40" s="37"/>
      <c r="RX40" s="37"/>
      <c r="RY40" s="37"/>
      <c r="RZ40" s="37"/>
      <c r="SA40" s="37"/>
      <c r="SB40" s="37"/>
      <c r="SC40" s="37"/>
      <c r="SD40" s="37"/>
      <c r="SE40" s="37"/>
      <c r="SF40" s="37"/>
      <c r="SG40" s="37"/>
      <c r="SH40" s="37"/>
      <c r="SI40" s="37"/>
      <c r="SJ40" s="37"/>
      <c r="SK40" s="37"/>
      <c r="SL40" s="37"/>
      <c r="SM40" s="37"/>
      <c r="SN40" s="37"/>
      <c r="SO40" s="37"/>
      <c r="SP40" s="37"/>
      <c r="SQ40" s="37"/>
      <c r="SR40" s="37"/>
      <c r="SS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TE40" s="37"/>
      <c r="TF40" s="37"/>
      <c r="TG40" s="37"/>
      <c r="TH40" s="37"/>
      <c r="TI40" s="37"/>
      <c r="TJ40" s="37"/>
      <c r="TK40" s="37"/>
      <c r="TL40" s="37"/>
      <c r="TM40" s="37"/>
      <c r="TN40" s="37"/>
      <c r="TO40" s="37"/>
      <c r="TP40" s="37"/>
      <c r="TQ40" s="37"/>
      <c r="TR40" s="37"/>
      <c r="TS40" s="37"/>
      <c r="TT40" s="37"/>
      <c r="TU40" s="37"/>
      <c r="TV40" s="37"/>
      <c r="TW40" s="37"/>
      <c r="TX40" s="37"/>
      <c r="TY40" s="37"/>
      <c r="TZ40" s="37"/>
      <c r="UA40" s="37"/>
      <c r="UB40" s="37"/>
      <c r="UC40" s="37"/>
      <c r="UD40" s="37"/>
      <c r="UE40" s="37"/>
      <c r="UF40" s="37"/>
      <c r="UG40" s="37"/>
      <c r="UH40" s="37"/>
      <c r="UI40" s="37"/>
      <c r="UJ40" s="37"/>
      <c r="UK40" s="37"/>
      <c r="UL40" s="37"/>
      <c r="UM40" s="37"/>
      <c r="UN40" s="37"/>
      <c r="UO40" s="37"/>
      <c r="UP40" s="37"/>
      <c r="UQ40" s="37"/>
      <c r="UR40" s="37"/>
      <c r="US40" s="37"/>
      <c r="UT40" s="37"/>
      <c r="UU40" s="37"/>
      <c r="UV40" s="37"/>
      <c r="UW40" s="37"/>
      <c r="UX40" s="37"/>
      <c r="UY40" s="37"/>
      <c r="UZ40" s="37"/>
      <c r="VA40" s="37"/>
      <c r="VB40" s="37"/>
      <c r="VC40" s="37"/>
      <c r="VD40" s="37"/>
      <c r="VE40" s="37"/>
      <c r="VF40" s="37"/>
      <c r="VG40" s="37"/>
      <c r="VH40" s="37"/>
      <c r="VI40" s="37"/>
      <c r="VJ40" s="37"/>
      <c r="VK40" s="37"/>
      <c r="VL40" s="37"/>
      <c r="VM40" s="37"/>
      <c r="VN40" s="37"/>
      <c r="VO40" s="37"/>
      <c r="VP40" s="37"/>
      <c r="VQ40" s="37"/>
      <c r="VR40" s="37"/>
      <c r="VS40" s="37"/>
      <c r="VT40" s="37"/>
      <c r="VU40" s="37"/>
      <c r="VV40" s="37"/>
      <c r="VW40" s="37"/>
      <c r="VX40" s="37"/>
      <c r="VY40" s="37"/>
      <c r="VZ40" s="37"/>
      <c r="WA40" s="37"/>
      <c r="WB40" s="37"/>
      <c r="WC40" s="37"/>
      <c r="WD40" s="37"/>
      <c r="WE40" s="37"/>
      <c r="WF40" s="37"/>
      <c r="WG40" s="37"/>
      <c r="WH40" s="37"/>
      <c r="WI40" s="37"/>
      <c r="WJ40" s="37"/>
      <c r="WK40" s="37"/>
      <c r="WL40" s="37"/>
      <c r="WM40" s="37"/>
      <c r="WN40" s="37"/>
      <c r="WO40" s="37"/>
      <c r="WP40" s="37"/>
      <c r="WQ40" s="37"/>
      <c r="WR40" s="37"/>
      <c r="WS40" s="37"/>
      <c r="WT40" s="37"/>
      <c r="WU40" s="37"/>
      <c r="WV40" s="37"/>
      <c r="WW40" s="37"/>
      <c r="WX40" s="37"/>
      <c r="WY40" s="37"/>
      <c r="WZ40" s="37"/>
      <c r="XA40" s="37"/>
      <c r="XB40" s="37"/>
      <c r="XC40" s="37"/>
      <c r="XD40" s="37"/>
      <c r="XE40" s="37"/>
      <c r="XF40" s="37"/>
      <c r="XG40" s="37"/>
      <c r="XH40" s="37"/>
      <c r="XI40" s="37"/>
      <c r="XJ40" s="37"/>
      <c r="XK40" s="37"/>
      <c r="XL40" s="37"/>
      <c r="XM40" s="37"/>
      <c r="XN40" s="37"/>
      <c r="XO40" s="37"/>
      <c r="XP40" s="37"/>
      <c r="XQ40" s="37"/>
      <c r="XR40" s="37"/>
      <c r="XS40" s="37"/>
      <c r="XT40" s="37"/>
      <c r="XU40" s="37"/>
      <c r="XV40" s="37"/>
      <c r="XW40" s="37"/>
      <c r="XX40" s="37"/>
      <c r="XY40" s="37"/>
      <c r="XZ40" s="37"/>
      <c r="YA40" s="37"/>
      <c r="YB40" s="37"/>
      <c r="YC40" s="37"/>
      <c r="YD40" s="37"/>
      <c r="YE40" s="37"/>
      <c r="YF40" s="37"/>
      <c r="YG40" s="37"/>
      <c r="YH40" s="37"/>
      <c r="YI40" s="37"/>
      <c r="YJ40" s="37"/>
      <c r="YK40" s="37"/>
      <c r="YL40" s="37"/>
      <c r="YM40" s="37"/>
      <c r="YN40" s="37"/>
      <c r="YO40" s="37"/>
      <c r="YP40" s="37"/>
      <c r="YQ40" s="37"/>
      <c r="YR40" s="37"/>
      <c r="YS40" s="37"/>
      <c r="YT40" s="37"/>
      <c r="YU40" s="37"/>
      <c r="YV40" s="37"/>
      <c r="YW40" s="37"/>
      <c r="YX40" s="37"/>
      <c r="YY40" s="37"/>
      <c r="YZ40" s="37"/>
      <c r="ZA40" s="37"/>
      <c r="ZB40" s="37"/>
      <c r="ZC40" s="37"/>
      <c r="ZD40" s="37"/>
      <c r="ZE40" s="37"/>
      <c r="ZF40" s="37"/>
      <c r="ZG40" s="37"/>
      <c r="ZH40" s="37"/>
      <c r="ZI40" s="37"/>
      <c r="ZJ40" s="37"/>
      <c r="ZK40" s="37"/>
      <c r="ZL40" s="37"/>
      <c r="ZM40" s="37"/>
      <c r="ZN40" s="37"/>
      <c r="ZO40" s="37"/>
      <c r="ZP40" s="37"/>
      <c r="ZQ40" s="37"/>
      <c r="ZR40" s="37"/>
      <c r="ZS40" s="37"/>
      <c r="ZT40" s="37"/>
      <c r="ZU40" s="37"/>
      <c r="ZV40" s="37"/>
      <c r="ZW40" s="37"/>
      <c r="ZX40" s="37"/>
      <c r="ZY40" s="37"/>
      <c r="ZZ40" s="37"/>
      <c r="AAA40" s="37"/>
      <c r="AAB40" s="37"/>
      <c r="AAC40" s="37"/>
      <c r="AAD40" s="37"/>
      <c r="AAE40" s="37"/>
      <c r="AAF40" s="37"/>
      <c r="AAG40" s="37"/>
      <c r="AAH40" s="37"/>
      <c r="AAI40" s="37"/>
      <c r="AAJ40" s="37"/>
      <c r="AAK40" s="37"/>
      <c r="AAL40" s="37"/>
      <c r="AAM40" s="37"/>
      <c r="AAN40" s="37"/>
      <c r="AAO40" s="37"/>
      <c r="AAP40" s="37"/>
      <c r="AAQ40" s="37"/>
      <c r="AAR40" s="37"/>
      <c r="AAS40" s="37"/>
      <c r="AAT40" s="37"/>
      <c r="AAU40" s="37"/>
      <c r="AAV40" s="37"/>
      <c r="AAW40" s="37"/>
      <c r="AAX40" s="37"/>
      <c r="AAY40" s="37"/>
      <c r="AAZ40" s="37"/>
      <c r="ABA40" s="37"/>
      <c r="ABB40" s="37"/>
      <c r="ABC40" s="37"/>
      <c r="ABD40" s="37"/>
      <c r="ABE40" s="37"/>
      <c r="ABF40" s="37"/>
      <c r="ABG40" s="37"/>
      <c r="ABH40" s="37"/>
      <c r="ABI40" s="37"/>
      <c r="ABJ40" s="37"/>
      <c r="ABK40" s="37"/>
      <c r="ABL40" s="37"/>
      <c r="ABM40" s="37"/>
      <c r="ABN40" s="37"/>
      <c r="ABO40" s="37"/>
      <c r="ABP40" s="37"/>
      <c r="ABQ40" s="37"/>
      <c r="ABR40" s="37"/>
      <c r="ABS40" s="37"/>
      <c r="ABT40" s="37"/>
      <c r="ABU40" s="37"/>
      <c r="ABV40" s="37"/>
      <c r="ABW40" s="37"/>
      <c r="ABX40" s="37"/>
      <c r="ABY40" s="37"/>
      <c r="ABZ40" s="37"/>
      <c r="ACA40" s="37"/>
      <c r="ACB40" s="37"/>
      <c r="ACC40" s="37"/>
      <c r="ACD40" s="37"/>
      <c r="ACE40" s="37"/>
      <c r="ACF40" s="37"/>
      <c r="ACG40" s="37"/>
      <c r="ACH40" s="37"/>
      <c r="ACI40" s="37"/>
      <c r="ACJ40" s="37"/>
      <c r="ACK40" s="37"/>
      <c r="ACL40" s="37"/>
      <c r="ACM40" s="37"/>
      <c r="ACN40" s="37"/>
      <c r="ACO40" s="37"/>
      <c r="ACP40" s="37"/>
      <c r="ACQ40" s="37"/>
      <c r="ACR40" s="37"/>
      <c r="ACS40" s="37"/>
      <c r="ACT40" s="37"/>
      <c r="ACU40" s="37"/>
      <c r="ACV40" s="37"/>
      <c r="ACW40" s="37"/>
      <c r="ACX40" s="37"/>
      <c r="ACY40" s="37"/>
      <c r="ACZ40" s="37"/>
      <c r="ADA40" s="37"/>
      <c r="ADB40" s="37"/>
      <c r="ADC40" s="37"/>
      <c r="ADD40" s="37"/>
      <c r="ADE40" s="37"/>
      <c r="ADF40" s="37"/>
      <c r="ADG40" s="37"/>
      <c r="ADH40" s="37"/>
      <c r="ADI40" s="37"/>
      <c r="ADJ40" s="37"/>
      <c r="ADK40" s="37"/>
      <c r="ADL40" s="37"/>
      <c r="ADM40" s="37"/>
      <c r="ADN40" s="37"/>
      <c r="ADO40" s="37"/>
      <c r="ADP40" s="37"/>
      <c r="ADQ40" s="37"/>
      <c r="ADR40" s="37"/>
      <c r="ADS40" s="37"/>
      <c r="ADT40" s="37"/>
      <c r="ADU40" s="37"/>
      <c r="ADV40" s="37"/>
      <c r="ADW40" s="37"/>
      <c r="ADX40" s="37"/>
      <c r="ADY40" s="37"/>
      <c r="ADZ40" s="37"/>
      <c r="AEA40" s="37"/>
      <c r="AEB40" s="37"/>
      <c r="AEC40" s="37"/>
      <c r="AED40" s="37"/>
      <c r="AEE40" s="37"/>
      <c r="AEF40" s="37"/>
      <c r="AEG40" s="37"/>
      <c r="AEH40" s="37"/>
      <c r="AEI40" s="37"/>
      <c r="AEJ40" s="37"/>
      <c r="AEK40" s="37"/>
      <c r="AEL40" s="37"/>
      <c r="AEM40" s="37"/>
      <c r="AEN40" s="37"/>
      <c r="AEO40" s="37"/>
      <c r="AEP40" s="37"/>
      <c r="AEQ40" s="37"/>
      <c r="AER40" s="37"/>
      <c r="AES40" s="37"/>
      <c r="AET40" s="37"/>
      <c r="AEU40" s="37"/>
      <c r="AEV40" s="37"/>
      <c r="AEW40" s="37"/>
      <c r="AEX40" s="37"/>
      <c r="AEY40" s="37"/>
      <c r="AEZ40" s="37"/>
      <c r="AFA40" s="37"/>
      <c r="AFB40" s="37"/>
      <c r="AFC40" s="37"/>
      <c r="AFD40" s="37"/>
      <c r="AFE40" s="37"/>
      <c r="AFF40" s="37"/>
      <c r="AFG40" s="37"/>
      <c r="AFH40" s="37"/>
      <c r="AFI40" s="37"/>
      <c r="AFJ40" s="37"/>
      <c r="AFK40" s="37"/>
      <c r="AFL40" s="37"/>
      <c r="AFM40" s="37"/>
      <c r="AFN40" s="37"/>
      <c r="AFO40" s="37"/>
      <c r="AFP40" s="37"/>
      <c r="AFQ40" s="37"/>
      <c r="AFR40" s="37"/>
      <c r="AFS40" s="37"/>
      <c r="AFT40" s="37"/>
      <c r="AFU40" s="37"/>
      <c r="AFV40" s="37"/>
      <c r="AFW40" s="37"/>
      <c r="AFX40" s="37"/>
      <c r="AFY40" s="37"/>
      <c r="AFZ40" s="37"/>
      <c r="AGA40" s="37"/>
      <c r="AGB40" s="37"/>
      <c r="AGC40" s="37"/>
      <c r="AGD40" s="37"/>
      <c r="AGE40" s="37"/>
      <c r="AGF40" s="37"/>
      <c r="AGG40" s="37"/>
      <c r="AGH40" s="37"/>
      <c r="AGI40" s="37"/>
      <c r="AGJ40" s="37"/>
      <c r="AGK40" s="37"/>
      <c r="AGL40" s="37"/>
      <c r="AGM40" s="37"/>
      <c r="AGN40" s="37"/>
      <c r="AGO40" s="37"/>
      <c r="AGP40" s="37"/>
      <c r="AGQ40" s="37"/>
      <c r="AGR40" s="37"/>
      <c r="AGS40" s="37"/>
      <c r="AGT40" s="37"/>
      <c r="AGU40" s="37"/>
      <c r="AGV40" s="37"/>
      <c r="AGW40" s="37"/>
      <c r="AGX40" s="37"/>
      <c r="AGY40" s="37"/>
      <c r="AGZ40" s="37"/>
      <c r="AHA40" s="37"/>
      <c r="AHB40" s="37"/>
      <c r="AHC40" s="37"/>
      <c r="AHD40" s="37"/>
      <c r="AHE40" s="37"/>
      <c r="AHF40" s="37"/>
      <c r="AHG40" s="37"/>
      <c r="AHH40" s="37"/>
      <c r="AHI40" s="37"/>
      <c r="AHJ40" s="37"/>
      <c r="AHK40" s="37"/>
      <c r="AHL40" s="37"/>
      <c r="AHM40" s="37"/>
      <c r="AHN40" s="37"/>
      <c r="AHO40" s="37"/>
      <c r="AHP40" s="37"/>
      <c r="AHQ40" s="37"/>
      <c r="AHR40" s="37"/>
      <c r="AHS40" s="37"/>
      <c r="AHT40" s="37"/>
      <c r="AHU40" s="37"/>
      <c r="AHV40" s="37"/>
      <c r="AHW40" s="37"/>
      <c r="AHX40" s="37"/>
      <c r="AHY40" s="37"/>
      <c r="AHZ40" s="37"/>
      <c r="AIA40" s="37"/>
      <c r="AIB40" s="37"/>
      <c r="AIC40" s="37"/>
      <c r="AID40" s="37"/>
      <c r="AIE40" s="37"/>
      <c r="AIF40" s="37"/>
      <c r="AIG40" s="37"/>
      <c r="AIH40" s="37"/>
      <c r="AII40" s="37"/>
      <c r="AIJ40" s="37"/>
      <c r="AIK40" s="37"/>
      <c r="AIL40" s="37"/>
      <c r="AIM40" s="37"/>
      <c r="AIN40" s="37"/>
      <c r="AIO40" s="37"/>
      <c r="AIP40" s="37"/>
      <c r="AIQ40" s="37"/>
      <c r="AIR40" s="37"/>
      <c r="AIS40" s="37"/>
      <c r="AIT40" s="37"/>
      <c r="AIU40" s="37"/>
      <c r="AIV40" s="37"/>
      <c r="AIW40" s="37"/>
      <c r="AIX40" s="37"/>
      <c r="AIY40" s="37"/>
      <c r="AIZ40" s="37"/>
      <c r="AJA40" s="37"/>
      <c r="AJB40" s="37"/>
      <c r="AJC40" s="37"/>
      <c r="AJD40" s="37"/>
      <c r="AJE40" s="37"/>
      <c r="AJF40" s="37"/>
      <c r="AJG40" s="37"/>
      <c r="AJH40" s="37"/>
      <c r="AJI40" s="37"/>
      <c r="AJJ40" s="37"/>
      <c r="AJK40" s="37"/>
      <c r="AJL40" s="37"/>
      <c r="AJM40" s="37"/>
      <c r="AJN40" s="37"/>
      <c r="AJO40" s="37"/>
      <c r="AJP40" s="37"/>
      <c r="AJQ40" s="37"/>
      <c r="AJR40" s="37"/>
      <c r="AJS40" s="37"/>
      <c r="AJT40" s="37"/>
      <c r="AJU40" s="37"/>
      <c r="AJV40" s="37"/>
      <c r="AJW40" s="37"/>
      <c r="AJX40" s="37"/>
      <c r="AJY40" s="37"/>
      <c r="AJZ40" s="37"/>
      <c r="AKA40" s="37"/>
      <c r="AKB40" s="37"/>
      <c r="AKC40" s="37"/>
      <c r="AKD40" s="37"/>
      <c r="AKE40" s="37"/>
      <c r="AKF40" s="37"/>
      <c r="AKG40" s="37"/>
      <c r="AKH40" s="37"/>
      <c r="AKI40" s="37"/>
      <c r="AKJ40" s="37"/>
      <c r="AKK40" s="37"/>
      <c r="AKL40" s="37"/>
      <c r="AKM40" s="37"/>
      <c r="AKN40" s="37"/>
      <c r="AKO40" s="37"/>
      <c r="AKP40" s="37"/>
      <c r="AKQ40" s="37"/>
      <c r="AKR40" s="37"/>
      <c r="AKS40" s="37"/>
      <c r="AKT40" s="37"/>
      <c r="AKU40" s="37"/>
      <c r="AKV40" s="37"/>
      <c r="AKW40" s="37"/>
      <c r="AKX40" s="37"/>
      <c r="AKY40" s="37"/>
      <c r="AKZ40" s="37"/>
      <c r="ALA40" s="37"/>
      <c r="ALB40" s="37"/>
      <c r="ALC40" s="37"/>
      <c r="ALD40" s="37"/>
      <c r="ALE40" s="37"/>
      <c r="ALF40" s="37"/>
      <c r="ALG40" s="37"/>
      <c r="ALH40" s="37"/>
      <c r="ALI40" s="37"/>
      <c r="ALJ40" s="37"/>
      <c r="ALK40" s="37"/>
      <c r="ALL40" s="37"/>
      <c r="ALM40" s="37"/>
      <c r="ALN40" s="37"/>
      <c r="ALO40" s="37"/>
      <c r="ALP40" s="37"/>
      <c r="ALQ40" s="37"/>
      <c r="ALR40" s="37"/>
      <c r="ALS40" s="37"/>
      <c r="ALT40" s="37"/>
      <c r="ALU40" s="37"/>
      <c r="ALV40" s="37"/>
      <c r="ALW40" s="37"/>
      <c r="ALX40" s="37"/>
      <c r="ALY40" s="37"/>
      <c r="ALZ40" s="37"/>
      <c r="AMA40" s="38"/>
      <c r="AMB40" s="38"/>
      <c r="AMC40" s="38"/>
      <c r="AMD40" s="38"/>
      <c r="AME40" s="38"/>
      <c r="AMF40" s="38"/>
      <c r="AMG40" s="38"/>
      <c r="AMH40" s="38"/>
    </row>
    <row r="41" spans="1:1022" ht="15">
      <c r="A41" s="39" t="s">
        <v>90</v>
      </c>
      <c r="B41" s="39" t="s">
        <v>110</v>
      </c>
      <c r="C41" s="39" t="s">
        <v>111</v>
      </c>
      <c r="D41" s="39"/>
      <c r="E41" s="40"/>
      <c r="F41" s="39" t="s">
        <v>105</v>
      </c>
      <c r="G41" s="40" t="s">
        <v>112</v>
      </c>
      <c r="H41" s="40">
        <v>2</v>
      </c>
      <c r="I41" s="39" t="s">
        <v>26</v>
      </c>
      <c r="J41" s="42" t="e">
        <f>SUM(#REF!)</f>
        <v>#REF!</v>
      </c>
      <c r="K41" s="41">
        <v>3.25</v>
      </c>
      <c r="L41" s="41">
        <f>SUM(K41*H41)</f>
        <v>6.5</v>
      </c>
      <c r="M41" s="42">
        <f>SUM(L40:L41)</f>
        <v>11.08</v>
      </c>
      <c r="N41" s="43">
        <v>1020</v>
      </c>
      <c r="O41" s="40" t="s">
        <v>107</v>
      </c>
      <c r="P41" s="44">
        <v>41913</v>
      </c>
      <c r="Q41" s="44">
        <v>41950</v>
      </c>
      <c r="R41" s="45" t="s">
        <v>113</v>
      </c>
      <c r="S41" s="39" t="s">
        <v>114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  <c r="UF41" s="37"/>
      <c r="UG41" s="37"/>
      <c r="UH41" s="37"/>
      <c r="UI41" s="37"/>
      <c r="UJ41" s="37"/>
      <c r="UK41" s="37"/>
      <c r="UL41" s="37"/>
      <c r="UM41" s="37"/>
      <c r="UN41" s="37"/>
      <c r="UO41" s="37"/>
      <c r="UP41" s="37"/>
      <c r="UQ41" s="37"/>
      <c r="UR41" s="37"/>
      <c r="US41" s="37"/>
      <c r="UT41" s="37"/>
      <c r="UU41" s="37"/>
      <c r="UV41" s="37"/>
      <c r="UW41" s="37"/>
      <c r="UX41" s="37"/>
      <c r="UY41" s="37"/>
      <c r="UZ41" s="37"/>
      <c r="VA41" s="37"/>
      <c r="VB41" s="37"/>
      <c r="VC41" s="37"/>
      <c r="VD41" s="37"/>
      <c r="VE41" s="37"/>
      <c r="VF41" s="37"/>
      <c r="VG41" s="37"/>
      <c r="VH41" s="37"/>
      <c r="VI41" s="37"/>
      <c r="VJ41" s="37"/>
      <c r="VK41" s="37"/>
      <c r="VL41" s="37"/>
      <c r="VM41" s="37"/>
      <c r="VN41" s="37"/>
      <c r="VO41" s="37"/>
      <c r="VP41" s="37"/>
      <c r="VQ41" s="37"/>
      <c r="VR41" s="37"/>
      <c r="VS41" s="37"/>
      <c r="VT41" s="37"/>
      <c r="VU41" s="37"/>
      <c r="VV41" s="37"/>
      <c r="VW41" s="37"/>
      <c r="VX41" s="37"/>
      <c r="VY41" s="37"/>
      <c r="VZ41" s="37"/>
      <c r="WA41" s="37"/>
      <c r="WB41" s="37"/>
      <c r="WC41" s="37"/>
      <c r="WD41" s="37"/>
      <c r="WE41" s="37"/>
      <c r="WF41" s="37"/>
      <c r="WG41" s="37"/>
      <c r="WH41" s="37"/>
      <c r="WI41" s="37"/>
      <c r="WJ41" s="37"/>
      <c r="WK41" s="37"/>
      <c r="WL41" s="37"/>
      <c r="WM41" s="37"/>
      <c r="WN41" s="37"/>
      <c r="WO41" s="37"/>
      <c r="WP41" s="37"/>
      <c r="WQ41" s="37"/>
      <c r="WR41" s="37"/>
      <c r="WS41" s="37"/>
      <c r="WT41" s="37"/>
      <c r="WU41" s="37"/>
      <c r="WV41" s="37"/>
      <c r="WW41" s="37"/>
      <c r="WX41" s="37"/>
      <c r="WY41" s="37"/>
      <c r="WZ41" s="37"/>
      <c r="XA41" s="37"/>
      <c r="XB41" s="37"/>
      <c r="XC41" s="37"/>
      <c r="XD41" s="37"/>
      <c r="XE41" s="37"/>
      <c r="XF41" s="37"/>
      <c r="XG41" s="37"/>
      <c r="XH41" s="37"/>
      <c r="XI41" s="37"/>
      <c r="XJ41" s="37"/>
      <c r="XK41" s="37"/>
      <c r="XL41" s="37"/>
      <c r="XM41" s="37"/>
      <c r="XN41" s="37"/>
      <c r="XO41" s="37"/>
      <c r="XP41" s="37"/>
      <c r="XQ41" s="37"/>
      <c r="XR41" s="37"/>
      <c r="XS41" s="37"/>
      <c r="XT41" s="37"/>
      <c r="XU41" s="37"/>
      <c r="XV41" s="37"/>
      <c r="XW41" s="37"/>
      <c r="XX41" s="37"/>
      <c r="XY41" s="37"/>
      <c r="XZ41" s="37"/>
      <c r="YA41" s="37"/>
      <c r="YB41" s="37"/>
      <c r="YC41" s="37"/>
      <c r="YD41" s="37"/>
      <c r="YE41" s="37"/>
      <c r="YF41" s="37"/>
      <c r="YG41" s="37"/>
      <c r="YH41" s="37"/>
      <c r="YI41" s="37"/>
      <c r="YJ41" s="37"/>
      <c r="YK41" s="37"/>
      <c r="YL41" s="37"/>
      <c r="YM41" s="37"/>
      <c r="YN41" s="37"/>
      <c r="YO41" s="37"/>
      <c r="YP41" s="37"/>
      <c r="YQ41" s="37"/>
      <c r="YR41" s="37"/>
      <c r="YS41" s="37"/>
      <c r="YT41" s="37"/>
      <c r="YU41" s="37"/>
      <c r="YV41" s="37"/>
      <c r="YW41" s="37"/>
      <c r="YX41" s="37"/>
      <c r="YY41" s="37"/>
      <c r="YZ41" s="37"/>
      <c r="ZA41" s="37"/>
      <c r="ZB41" s="37"/>
      <c r="ZC41" s="37"/>
      <c r="ZD41" s="37"/>
      <c r="ZE41" s="37"/>
      <c r="ZF41" s="37"/>
      <c r="ZG41" s="37"/>
      <c r="ZH41" s="37"/>
      <c r="ZI41" s="37"/>
      <c r="ZJ41" s="37"/>
      <c r="ZK41" s="37"/>
      <c r="ZL41" s="37"/>
      <c r="ZM41" s="37"/>
      <c r="ZN41" s="37"/>
      <c r="ZO41" s="37"/>
      <c r="ZP41" s="37"/>
      <c r="ZQ41" s="37"/>
      <c r="ZR41" s="37"/>
      <c r="ZS41" s="37"/>
      <c r="ZT41" s="37"/>
      <c r="ZU41" s="37"/>
      <c r="ZV41" s="37"/>
      <c r="ZW41" s="37"/>
      <c r="ZX41" s="37"/>
      <c r="ZY41" s="37"/>
      <c r="ZZ41" s="37"/>
      <c r="AAA41" s="37"/>
      <c r="AAB41" s="37"/>
      <c r="AAC41" s="37"/>
      <c r="AAD41" s="37"/>
      <c r="AAE41" s="37"/>
      <c r="AAF41" s="37"/>
      <c r="AAG41" s="37"/>
      <c r="AAH41" s="37"/>
      <c r="AAI41" s="37"/>
      <c r="AAJ41" s="37"/>
      <c r="AAK41" s="37"/>
      <c r="AAL41" s="37"/>
      <c r="AAM41" s="37"/>
      <c r="AAN41" s="37"/>
      <c r="AAO41" s="37"/>
      <c r="AAP41" s="37"/>
      <c r="AAQ41" s="37"/>
      <c r="AAR41" s="37"/>
      <c r="AAS41" s="37"/>
      <c r="AAT41" s="37"/>
      <c r="AAU41" s="37"/>
      <c r="AAV41" s="37"/>
      <c r="AAW41" s="37"/>
      <c r="AAX41" s="37"/>
      <c r="AAY41" s="37"/>
      <c r="AAZ41" s="37"/>
      <c r="ABA41" s="37"/>
      <c r="ABB41" s="37"/>
      <c r="ABC41" s="37"/>
      <c r="ABD41" s="37"/>
      <c r="ABE41" s="37"/>
      <c r="ABF41" s="37"/>
      <c r="ABG41" s="37"/>
      <c r="ABH41" s="37"/>
      <c r="ABI41" s="37"/>
      <c r="ABJ41" s="37"/>
      <c r="ABK41" s="37"/>
      <c r="ABL41" s="37"/>
      <c r="ABM41" s="37"/>
      <c r="ABN41" s="37"/>
      <c r="ABO41" s="37"/>
      <c r="ABP41" s="37"/>
      <c r="ABQ41" s="37"/>
      <c r="ABR41" s="37"/>
      <c r="ABS41" s="37"/>
      <c r="ABT41" s="37"/>
      <c r="ABU41" s="37"/>
      <c r="ABV41" s="37"/>
      <c r="ABW41" s="37"/>
      <c r="ABX41" s="37"/>
      <c r="ABY41" s="37"/>
      <c r="ABZ41" s="37"/>
      <c r="ACA41" s="37"/>
      <c r="ACB41" s="37"/>
      <c r="ACC41" s="37"/>
      <c r="ACD41" s="37"/>
      <c r="ACE41" s="37"/>
      <c r="ACF41" s="37"/>
      <c r="ACG41" s="37"/>
      <c r="ACH41" s="37"/>
      <c r="ACI41" s="37"/>
      <c r="ACJ41" s="37"/>
      <c r="ACK41" s="37"/>
      <c r="ACL41" s="37"/>
      <c r="ACM41" s="37"/>
      <c r="ACN41" s="37"/>
      <c r="ACO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DA41" s="37"/>
      <c r="ADB41" s="37"/>
      <c r="ADC41" s="37"/>
      <c r="ADD41" s="37"/>
      <c r="ADE41" s="37"/>
      <c r="ADF41" s="37"/>
      <c r="ADG41" s="37"/>
      <c r="ADH41" s="37"/>
      <c r="ADI41" s="37"/>
      <c r="ADJ41" s="37"/>
      <c r="ADK41" s="37"/>
      <c r="ADL41" s="37"/>
      <c r="ADM41" s="37"/>
      <c r="ADN41" s="37"/>
      <c r="ADO41" s="37"/>
      <c r="ADP41" s="37"/>
      <c r="ADQ41" s="37"/>
      <c r="ADR41" s="37"/>
      <c r="ADS41" s="37"/>
      <c r="ADT41" s="37"/>
      <c r="ADU41" s="37"/>
      <c r="ADV41" s="37"/>
      <c r="ADW41" s="37"/>
      <c r="ADX41" s="37"/>
      <c r="ADY41" s="37"/>
      <c r="ADZ41" s="37"/>
      <c r="AEA41" s="37"/>
      <c r="AEB41" s="37"/>
      <c r="AEC41" s="37"/>
      <c r="AED41" s="37"/>
      <c r="AEE41" s="37"/>
      <c r="AEF41" s="37"/>
      <c r="AEG41" s="37"/>
      <c r="AEH41" s="37"/>
      <c r="AEI41" s="37"/>
      <c r="AEJ41" s="37"/>
      <c r="AEK41" s="37"/>
      <c r="AEL41" s="37"/>
      <c r="AEM41" s="37"/>
      <c r="AEN41" s="37"/>
      <c r="AEO41" s="37"/>
      <c r="AEP41" s="37"/>
      <c r="AEQ41" s="37"/>
      <c r="AER41" s="37"/>
      <c r="AES41" s="37"/>
      <c r="AET41" s="37"/>
      <c r="AEU41" s="37"/>
      <c r="AEV41" s="37"/>
      <c r="AEW41" s="37"/>
      <c r="AEX41" s="37"/>
      <c r="AEY41" s="37"/>
      <c r="AEZ41" s="37"/>
      <c r="AFA41" s="37"/>
      <c r="AFB41" s="37"/>
      <c r="AFC41" s="37"/>
      <c r="AFD41" s="37"/>
      <c r="AFE41" s="37"/>
      <c r="AFF41" s="37"/>
      <c r="AFG41" s="37"/>
      <c r="AFH41" s="37"/>
      <c r="AFI41" s="37"/>
      <c r="AFJ41" s="37"/>
      <c r="AFK41" s="37"/>
      <c r="AFL41" s="37"/>
      <c r="AFM41" s="37"/>
      <c r="AFN41" s="37"/>
      <c r="AFO41" s="37"/>
      <c r="AFP41" s="37"/>
      <c r="AFQ41" s="37"/>
      <c r="AFR41" s="37"/>
      <c r="AFS41" s="37"/>
      <c r="AFT41" s="37"/>
      <c r="AFU41" s="37"/>
      <c r="AFV41" s="37"/>
      <c r="AFW41" s="37"/>
      <c r="AFX41" s="37"/>
      <c r="AFY41" s="37"/>
      <c r="AFZ41" s="37"/>
      <c r="AGA41" s="37"/>
      <c r="AGB41" s="37"/>
      <c r="AGC41" s="37"/>
      <c r="AGD41" s="37"/>
      <c r="AGE41" s="37"/>
      <c r="AGF41" s="37"/>
      <c r="AGG41" s="37"/>
      <c r="AGH41" s="37"/>
      <c r="AGI41" s="37"/>
      <c r="AGJ41" s="37"/>
      <c r="AGK41" s="37"/>
      <c r="AGL41" s="37"/>
      <c r="AGM41" s="37"/>
      <c r="AGN41" s="37"/>
      <c r="AGO41" s="37"/>
      <c r="AGP41" s="37"/>
      <c r="AGQ41" s="37"/>
      <c r="AGR41" s="37"/>
      <c r="AGS41" s="37"/>
      <c r="AGT41" s="37"/>
      <c r="AGU41" s="37"/>
      <c r="AGV41" s="37"/>
      <c r="AGW41" s="37"/>
      <c r="AGX41" s="37"/>
      <c r="AGY41" s="37"/>
      <c r="AGZ41" s="37"/>
      <c r="AHA41" s="37"/>
      <c r="AHB41" s="37"/>
      <c r="AHC41" s="37"/>
      <c r="AHD41" s="37"/>
      <c r="AHE41" s="37"/>
      <c r="AHF41" s="37"/>
      <c r="AHG41" s="37"/>
      <c r="AHH41" s="37"/>
      <c r="AHI41" s="37"/>
      <c r="AHJ41" s="37"/>
      <c r="AHK41" s="37"/>
      <c r="AHL41" s="37"/>
      <c r="AHM41" s="37"/>
      <c r="AHN41" s="37"/>
      <c r="AHO41" s="37"/>
      <c r="AHP41" s="37"/>
      <c r="AHQ41" s="37"/>
      <c r="AHR41" s="37"/>
      <c r="AHS41" s="37"/>
      <c r="AHT41" s="37"/>
      <c r="AHU41" s="37"/>
      <c r="AHV41" s="37"/>
      <c r="AHW41" s="37"/>
      <c r="AHX41" s="37"/>
      <c r="AHY41" s="37"/>
      <c r="AHZ41" s="37"/>
      <c r="AIA41" s="37"/>
      <c r="AIB41" s="37"/>
      <c r="AIC41" s="37"/>
      <c r="AID41" s="37"/>
      <c r="AIE41" s="37"/>
      <c r="AIF41" s="37"/>
      <c r="AIG41" s="37"/>
      <c r="AIH41" s="37"/>
      <c r="AII41" s="37"/>
      <c r="AIJ41" s="37"/>
      <c r="AIK41" s="37"/>
      <c r="AIL41" s="37"/>
      <c r="AIM41" s="37"/>
      <c r="AIN41" s="37"/>
      <c r="AIO41" s="37"/>
      <c r="AIP41" s="37"/>
      <c r="AIQ41" s="37"/>
      <c r="AIR41" s="37"/>
      <c r="AIS41" s="37"/>
      <c r="AIT41" s="37"/>
      <c r="AIU41" s="37"/>
      <c r="AIV41" s="37"/>
      <c r="AIW41" s="37"/>
      <c r="AIX41" s="37"/>
      <c r="AIY41" s="37"/>
      <c r="AIZ41" s="37"/>
      <c r="AJA41" s="37"/>
      <c r="AJB41" s="37"/>
      <c r="AJC41" s="37"/>
      <c r="AJD41" s="37"/>
      <c r="AJE41" s="37"/>
      <c r="AJF41" s="37"/>
      <c r="AJG41" s="37"/>
      <c r="AJH41" s="37"/>
      <c r="AJI41" s="37"/>
      <c r="AJJ41" s="37"/>
      <c r="AJK41" s="37"/>
      <c r="AJL41" s="37"/>
      <c r="AJM41" s="37"/>
      <c r="AJN41" s="37"/>
      <c r="AJO41" s="37"/>
      <c r="AJP41" s="37"/>
      <c r="AJQ41" s="37"/>
      <c r="AJR41" s="37"/>
      <c r="AJS41" s="37"/>
      <c r="AJT41" s="37"/>
      <c r="AJU41" s="37"/>
      <c r="AJV41" s="37"/>
      <c r="AJW41" s="37"/>
      <c r="AJX41" s="37"/>
      <c r="AJY41" s="37"/>
      <c r="AJZ41" s="37"/>
      <c r="AKA41" s="37"/>
      <c r="AKB41" s="37"/>
      <c r="AKC41" s="37"/>
      <c r="AKD41" s="37"/>
      <c r="AKE41" s="37"/>
      <c r="AKF41" s="37"/>
      <c r="AKG41" s="37"/>
      <c r="AKH41" s="37"/>
      <c r="AKI41" s="37"/>
      <c r="AKJ41" s="37"/>
      <c r="AKK41" s="37"/>
      <c r="AKL41" s="37"/>
      <c r="AKM41" s="37"/>
      <c r="AKN41" s="37"/>
      <c r="AKO41" s="37"/>
      <c r="AKP41" s="37"/>
      <c r="AKQ41" s="37"/>
      <c r="AKR41" s="37"/>
      <c r="AKS41" s="37"/>
      <c r="AKT41" s="37"/>
      <c r="AKU41" s="37"/>
      <c r="AKV41" s="37"/>
      <c r="AKW41" s="37"/>
      <c r="AKX41" s="37"/>
      <c r="AKY41" s="37"/>
      <c r="AKZ41" s="37"/>
      <c r="ALA41" s="37"/>
      <c r="ALB41" s="37"/>
      <c r="ALC41" s="37"/>
      <c r="ALD41" s="37"/>
      <c r="ALE41" s="37"/>
      <c r="ALF41" s="37"/>
      <c r="ALG41" s="37"/>
      <c r="ALH41" s="37"/>
      <c r="ALI41" s="37"/>
      <c r="ALJ41" s="37"/>
      <c r="ALK41" s="37"/>
      <c r="ALL41" s="37"/>
      <c r="ALM41" s="37"/>
      <c r="ALN41" s="37"/>
      <c r="ALO41" s="37"/>
      <c r="ALP41" s="37"/>
      <c r="ALQ41" s="37"/>
      <c r="ALR41" s="37"/>
      <c r="ALS41" s="37"/>
      <c r="ALT41" s="37"/>
      <c r="ALU41" s="37"/>
      <c r="ALV41" s="37"/>
      <c r="ALW41" s="37"/>
      <c r="ALX41" s="37"/>
      <c r="ALY41" s="37"/>
      <c r="ALZ41" s="37"/>
      <c r="AMA41" s="46"/>
      <c r="AMB41" s="46"/>
      <c r="AMC41" s="46"/>
      <c r="AMD41" s="46"/>
      <c r="AME41" s="46"/>
      <c r="AMF41" s="46"/>
      <c r="AMG41" s="46"/>
      <c r="AMH41" s="46"/>
    </row>
    <row r="42" spans="1:1022">
      <c r="A42" s="31"/>
      <c r="B42" s="31"/>
      <c r="C42" s="31"/>
      <c r="D42" s="31"/>
      <c r="E42" s="32"/>
      <c r="F42" s="31"/>
      <c r="G42" s="32"/>
      <c r="H42" s="32"/>
      <c r="I42" s="31"/>
      <c r="J42" s="19"/>
      <c r="K42" s="16"/>
      <c r="L42" s="16"/>
      <c r="M42" s="16"/>
      <c r="N42" s="17"/>
      <c r="O42" s="17"/>
      <c r="P42" s="21"/>
      <c r="Q42" s="21"/>
      <c r="R42" s="21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8"/>
      <c r="AMB42" s="48"/>
      <c r="AMC42" s="48"/>
      <c r="AMD42" s="48"/>
      <c r="AME42" s="48"/>
      <c r="AMF42" s="48"/>
      <c r="AMG42" s="48"/>
      <c r="AMH42" s="48"/>
    </row>
    <row r="43" spans="1:1022" s="46" customFormat="1" ht="39">
      <c r="A43" s="16" t="s">
        <v>115</v>
      </c>
      <c r="B43" s="16" t="s">
        <v>116</v>
      </c>
      <c r="C43" s="16" t="s">
        <v>117</v>
      </c>
      <c r="D43" s="16" t="s">
        <v>118</v>
      </c>
      <c r="E43" s="17" t="s">
        <v>119</v>
      </c>
      <c r="F43" s="16" t="s">
        <v>120</v>
      </c>
      <c r="G43" s="17" t="s">
        <v>119</v>
      </c>
      <c r="H43" s="17">
        <v>1</v>
      </c>
      <c r="I43" s="16" t="s">
        <v>26</v>
      </c>
      <c r="J43" s="19" t="e">
        <f>SUM(#REF!)</f>
        <v>#REF!</v>
      </c>
      <c r="K43" s="18">
        <v>37.912999999999997</v>
      </c>
      <c r="L43" s="18">
        <f>SUM(K43*H43)</f>
        <v>37.912999999999997</v>
      </c>
      <c r="M43" s="19">
        <f>SUM(L43)</f>
        <v>37.912999999999997</v>
      </c>
      <c r="N43" s="34">
        <v>1020</v>
      </c>
      <c r="O43" s="23" t="s">
        <v>121</v>
      </c>
      <c r="P43" s="21">
        <v>41892</v>
      </c>
      <c r="Q43" s="21" t="s">
        <v>122</v>
      </c>
      <c r="R43" s="49" t="s">
        <v>123</v>
      </c>
      <c r="S43" s="50" t="s">
        <v>124</v>
      </c>
      <c r="T43" s="37"/>
      <c r="U43" s="37"/>
    </row>
    <row r="44" spans="1:1022">
      <c r="A44" s="25" t="s">
        <v>115</v>
      </c>
      <c r="B44" s="25" t="s">
        <v>125</v>
      </c>
      <c r="C44" s="51" t="s">
        <v>126</v>
      </c>
      <c r="D44" s="25"/>
      <c r="E44" s="26"/>
      <c r="F44" s="25" t="s">
        <v>127</v>
      </c>
      <c r="G44" s="52" t="s">
        <v>128</v>
      </c>
      <c r="H44" s="26">
        <v>7</v>
      </c>
      <c r="I44" s="25" t="s">
        <v>26</v>
      </c>
      <c r="J44" s="19"/>
      <c r="K44" s="53">
        <v>0.12902</v>
      </c>
      <c r="L44" s="18">
        <f>SUM(K44*H44)</f>
        <v>0.90313999999999994</v>
      </c>
      <c r="M44" s="19"/>
      <c r="N44" s="34">
        <v>7100</v>
      </c>
      <c r="O44" s="23" t="s">
        <v>129</v>
      </c>
      <c r="P44" s="21">
        <v>41893</v>
      </c>
      <c r="Q44" s="21">
        <v>41908</v>
      </c>
      <c r="R44" s="21" t="s">
        <v>130</v>
      </c>
      <c r="S44" s="16" t="s">
        <v>131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  <c r="XL44" s="10"/>
      <c r="XM44" s="10"/>
      <c r="XN44" s="10"/>
      <c r="XO44" s="10"/>
      <c r="XP44" s="10"/>
      <c r="XQ44" s="10"/>
      <c r="XR44" s="10"/>
      <c r="XS44" s="10"/>
      <c r="XT44" s="10"/>
      <c r="XU44" s="10"/>
      <c r="XV44" s="10"/>
      <c r="XW44" s="10"/>
      <c r="XX44" s="10"/>
      <c r="XY44" s="10"/>
      <c r="XZ44" s="10"/>
      <c r="YA44" s="10"/>
      <c r="YB44" s="10"/>
      <c r="YC44" s="10"/>
      <c r="YD44" s="10"/>
      <c r="YE44" s="10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0"/>
      <c r="ZE44" s="10"/>
      <c r="ZF44" s="10"/>
      <c r="ZG44" s="10"/>
      <c r="ZH44" s="10"/>
      <c r="ZI44" s="10"/>
      <c r="ZJ44" s="10"/>
      <c r="ZK44" s="10"/>
      <c r="ZL44" s="10"/>
      <c r="ZM44" s="10"/>
      <c r="ZN44" s="10"/>
      <c r="ZO44" s="10"/>
      <c r="ZP44" s="10"/>
      <c r="ZQ44" s="10"/>
      <c r="ZR44" s="10"/>
      <c r="ZS44" s="10"/>
      <c r="ZT44" s="10"/>
      <c r="ZU44" s="10"/>
      <c r="ZV44" s="10"/>
      <c r="ZW44" s="10"/>
      <c r="ZX44" s="10"/>
      <c r="ZY44" s="10"/>
      <c r="ZZ44" s="10"/>
      <c r="AAA44" s="10"/>
      <c r="AAB44" s="10"/>
      <c r="AAC44" s="10"/>
      <c r="AAD44" s="10"/>
      <c r="AAE44" s="10"/>
      <c r="AAF44" s="10"/>
      <c r="AAG44" s="10"/>
      <c r="AAH44" s="10"/>
      <c r="AAI44" s="10"/>
      <c r="AAJ44" s="10"/>
      <c r="AAK44" s="10"/>
      <c r="AAL44" s="10"/>
      <c r="AAM44" s="10"/>
      <c r="AAN44" s="10"/>
      <c r="AAO44" s="10"/>
      <c r="AAP44" s="10"/>
      <c r="AAQ44" s="10"/>
      <c r="AAR44" s="10"/>
      <c r="AAS44" s="10"/>
      <c r="AAT44" s="10"/>
      <c r="AAU44" s="10"/>
      <c r="AAV44" s="10"/>
      <c r="AAW44" s="10"/>
      <c r="AAX44" s="10"/>
      <c r="AAY44" s="10"/>
      <c r="AAZ44" s="10"/>
      <c r="ABA44" s="10"/>
      <c r="ABB44" s="10"/>
      <c r="ABC44" s="10"/>
      <c r="ABD44" s="10"/>
      <c r="ABE44" s="10"/>
      <c r="ABF44" s="10"/>
      <c r="ABG44" s="10"/>
      <c r="ABH44" s="10"/>
      <c r="ABI44" s="10"/>
      <c r="ABJ44" s="10"/>
      <c r="ABK44" s="10"/>
      <c r="ABL44" s="10"/>
      <c r="ABM44" s="10"/>
      <c r="ABN44" s="10"/>
      <c r="ABO44" s="10"/>
      <c r="ABP44" s="10"/>
      <c r="ABQ44" s="10"/>
      <c r="ABR44" s="10"/>
      <c r="ABS44" s="10"/>
      <c r="ABT44" s="10"/>
      <c r="ABU44" s="10"/>
      <c r="ABV44" s="10"/>
      <c r="ABW44" s="10"/>
      <c r="ABX44" s="10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0"/>
      <c r="ACX44" s="10"/>
      <c r="ACY44" s="10"/>
      <c r="ACZ44" s="10"/>
      <c r="ADA44" s="10"/>
      <c r="ADB44" s="10"/>
      <c r="ADC44" s="10"/>
      <c r="ADD44" s="10"/>
      <c r="ADE44" s="10"/>
      <c r="ADF44" s="10"/>
      <c r="ADG44" s="10"/>
      <c r="ADH44" s="10"/>
      <c r="ADI44" s="10"/>
      <c r="ADJ44" s="10"/>
      <c r="ADK44" s="10"/>
      <c r="ADL44" s="10"/>
      <c r="ADM44" s="10"/>
      <c r="ADN44" s="10"/>
      <c r="ADO44" s="10"/>
      <c r="ADP44" s="10"/>
      <c r="ADQ44" s="10"/>
      <c r="ADR44" s="10"/>
      <c r="ADS44" s="10"/>
      <c r="ADT44" s="10"/>
      <c r="ADU44" s="10"/>
      <c r="ADV44" s="10"/>
      <c r="ADW44" s="10"/>
      <c r="ADX44" s="10"/>
      <c r="ADY44" s="10"/>
      <c r="ADZ44" s="10"/>
      <c r="AEA44" s="10"/>
      <c r="AEB44" s="10"/>
      <c r="AEC44" s="10"/>
      <c r="AED44" s="10"/>
      <c r="AEE44" s="10"/>
      <c r="AEF44" s="10"/>
      <c r="AEG44" s="10"/>
      <c r="AEH44" s="10"/>
      <c r="AEI44" s="10"/>
      <c r="AEJ44" s="10"/>
      <c r="AEK44" s="10"/>
      <c r="AEL44" s="10"/>
      <c r="AEM44" s="10"/>
      <c r="AEN44" s="10"/>
      <c r="AEO44" s="10"/>
      <c r="AEP44" s="10"/>
      <c r="AEQ44" s="10"/>
      <c r="AER44" s="10"/>
      <c r="AES44" s="10"/>
      <c r="AET44" s="10"/>
      <c r="AEU44" s="10"/>
      <c r="AEV44" s="10"/>
      <c r="AEW44" s="10"/>
      <c r="AEX44" s="10"/>
      <c r="AEY44" s="10"/>
      <c r="AEZ44" s="10"/>
      <c r="AFA44" s="10"/>
      <c r="AFB44" s="10"/>
      <c r="AFC44" s="10"/>
      <c r="AFD44" s="10"/>
      <c r="AFE44" s="10"/>
      <c r="AFF44" s="10"/>
      <c r="AFG44" s="10"/>
      <c r="AFH44" s="10"/>
      <c r="AFI44" s="10"/>
      <c r="AFJ44" s="10"/>
      <c r="AFK44" s="10"/>
      <c r="AFL44" s="10"/>
      <c r="AFM44" s="10"/>
      <c r="AFN44" s="10"/>
      <c r="AFO44" s="10"/>
      <c r="AFP44" s="10"/>
      <c r="AFQ44" s="10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0"/>
      <c r="AGQ44" s="10"/>
      <c r="AGR44" s="10"/>
      <c r="AGS44" s="10"/>
      <c r="AGT44" s="10"/>
      <c r="AGU44" s="10"/>
      <c r="AGV44" s="10"/>
      <c r="AGW44" s="10"/>
      <c r="AGX44" s="10"/>
      <c r="AGY44" s="10"/>
      <c r="AGZ44" s="10"/>
      <c r="AHA44" s="10"/>
      <c r="AHB44" s="10"/>
      <c r="AHC44" s="10"/>
      <c r="AHD44" s="10"/>
      <c r="AHE44" s="10"/>
      <c r="AHF44" s="10"/>
      <c r="AHG44" s="10"/>
      <c r="AHH44" s="10"/>
      <c r="AHI44" s="10"/>
      <c r="AHJ44" s="10"/>
      <c r="AHK44" s="10"/>
      <c r="AHL44" s="10"/>
      <c r="AHM44" s="10"/>
      <c r="AHN44" s="10"/>
      <c r="AHO44" s="10"/>
      <c r="AHP44" s="10"/>
      <c r="AHQ44" s="10"/>
      <c r="AHR44" s="10"/>
      <c r="AHS44" s="10"/>
      <c r="AHT44" s="10"/>
      <c r="AHU44" s="10"/>
      <c r="AHV44" s="10"/>
      <c r="AHW44" s="10"/>
      <c r="AHX44" s="10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  <c r="AIJ44" s="10"/>
      <c r="AIK44" s="10"/>
      <c r="AIL44" s="10"/>
      <c r="AIM44" s="10"/>
      <c r="AIN44" s="10"/>
      <c r="AIO44" s="10"/>
      <c r="AIP44" s="10"/>
      <c r="AIQ44" s="10"/>
      <c r="AIR44" s="10"/>
      <c r="AIS44" s="10"/>
      <c r="AIT44" s="10"/>
      <c r="AIU44" s="10"/>
      <c r="AIV44" s="10"/>
      <c r="AIW44" s="10"/>
      <c r="AIX44" s="10"/>
      <c r="AIY44" s="10"/>
      <c r="AIZ44" s="10"/>
      <c r="AJA44" s="10"/>
      <c r="AJB44" s="10"/>
      <c r="AJC44" s="10"/>
      <c r="AJD44" s="10"/>
      <c r="AJE44" s="10"/>
      <c r="AJF44" s="10"/>
      <c r="AJG44" s="10"/>
      <c r="AJH44" s="10"/>
      <c r="AJI44" s="10"/>
      <c r="AJJ44" s="10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0"/>
      <c r="AKJ44" s="10"/>
      <c r="AKK44" s="10"/>
      <c r="AKL44" s="10"/>
      <c r="AKM44" s="10"/>
      <c r="AKN44" s="10"/>
      <c r="AKO44" s="10"/>
      <c r="AKP44" s="10"/>
      <c r="AKQ44" s="10"/>
      <c r="AKR44" s="10"/>
      <c r="AKS44" s="10"/>
      <c r="AKT44" s="10"/>
      <c r="AKU44" s="10"/>
      <c r="AKV44" s="10"/>
      <c r="AKW44" s="10"/>
      <c r="AKX44" s="10"/>
      <c r="AKY44" s="10"/>
      <c r="AKZ44" s="10"/>
      <c r="ALA44" s="10"/>
      <c r="ALB44" s="10"/>
      <c r="ALC44" s="10"/>
      <c r="ALD44" s="10"/>
      <c r="ALE44" s="10"/>
      <c r="ALF44" s="10"/>
      <c r="ALG44" s="10"/>
      <c r="ALH44" s="10"/>
      <c r="ALI44" s="10"/>
      <c r="ALJ44" s="10"/>
      <c r="ALK44" s="10"/>
      <c r="ALL44" s="10"/>
      <c r="ALM44" s="10"/>
      <c r="ALN44" s="10"/>
      <c r="ALO44" s="10"/>
      <c r="ALP44" s="10"/>
      <c r="ALQ44" s="10"/>
      <c r="ALR44" s="10"/>
      <c r="ALS44" s="10"/>
      <c r="ALT44" s="10"/>
      <c r="ALU44" s="10"/>
      <c r="ALV44" s="10"/>
      <c r="ALW44" s="10"/>
      <c r="ALX44" s="10"/>
      <c r="ALY44" s="10"/>
      <c r="ALZ44" s="10"/>
    </row>
    <row r="45" spans="1:1022">
      <c r="A45" s="16" t="s">
        <v>115</v>
      </c>
      <c r="B45" s="16" t="s">
        <v>132</v>
      </c>
      <c r="C45" s="16" t="s">
        <v>133</v>
      </c>
      <c r="D45" s="16" t="s">
        <v>134</v>
      </c>
      <c r="E45" s="17"/>
      <c r="F45" s="16" t="s">
        <v>135</v>
      </c>
      <c r="G45" s="17" t="s">
        <v>136</v>
      </c>
      <c r="H45" s="54">
        <v>45</v>
      </c>
      <c r="I45" s="16" t="s">
        <v>26</v>
      </c>
      <c r="J45" s="55"/>
      <c r="K45" s="18">
        <f>838.4/20000</f>
        <v>4.1919999999999999E-2</v>
      </c>
      <c r="L45" s="18">
        <f>SUM(K45*H45)</f>
        <v>1.8863999999999999</v>
      </c>
      <c r="M45" s="55"/>
      <c r="N45" s="34" t="s">
        <v>137</v>
      </c>
      <c r="O45" s="32" t="s">
        <v>138</v>
      </c>
      <c r="P45" s="56">
        <v>41914</v>
      </c>
      <c r="Q45" s="27">
        <v>41918</v>
      </c>
      <c r="R45" s="27" t="s">
        <v>139</v>
      </c>
      <c r="S45" s="25" t="s">
        <v>140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  <c r="NW45" s="47"/>
      <c r="NX45" s="47"/>
      <c r="NY45" s="47"/>
      <c r="NZ45" s="47"/>
      <c r="OA45" s="47"/>
      <c r="OB45" s="47"/>
      <c r="OC45" s="47"/>
      <c r="OD45" s="47"/>
      <c r="OE45" s="47"/>
      <c r="OF45" s="47"/>
      <c r="OG45" s="47"/>
      <c r="OH45" s="47"/>
      <c r="OI45" s="47"/>
      <c r="OJ45" s="47"/>
      <c r="OK45" s="47"/>
      <c r="OL45" s="47"/>
      <c r="OM45" s="47"/>
      <c r="ON45" s="47"/>
      <c r="OO45" s="47"/>
      <c r="OP45" s="47"/>
      <c r="OQ45" s="47"/>
      <c r="OR45" s="47"/>
      <c r="OS45" s="47"/>
      <c r="OT45" s="47"/>
      <c r="OU45" s="47"/>
      <c r="OV45" s="47"/>
      <c r="OW45" s="47"/>
      <c r="OX45" s="47"/>
      <c r="OY45" s="47"/>
      <c r="OZ45" s="47"/>
      <c r="PA45" s="47"/>
      <c r="PB45" s="47"/>
      <c r="PC45" s="47"/>
      <c r="PD45" s="47"/>
      <c r="PE45" s="47"/>
      <c r="PF45" s="47"/>
      <c r="PG45" s="47"/>
      <c r="PH45" s="47"/>
      <c r="PI45" s="47"/>
      <c r="PJ45" s="47"/>
      <c r="PK45" s="47"/>
      <c r="PL45" s="47"/>
      <c r="PM45" s="47"/>
      <c r="PN45" s="47"/>
      <c r="PO45" s="47"/>
      <c r="PP45" s="47"/>
      <c r="PQ45" s="47"/>
      <c r="PR45" s="47"/>
      <c r="PS45" s="47"/>
      <c r="PT45" s="47"/>
      <c r="PU45" s="47"/>
      <c r="PV45" s="47"/>
      <c r="PW45" s="47"/>
      <c r="PX45" s="47"/>
      <c r="PY45" s="47"/>
      <c r="PZ45" s="47"/>
      <c r="QA45" s="47"/>
      <c r="QB45" s="47"/>
      <c r="QC45" s="47"/>
      <c r="QD45" s="47"/>
      <c r="QE45" s="47"/>
      <c r="QF45" s="47"/>
      <c r="QG45" s="47"/>
      <c r="QH45" s="47"/>
      <c r="QI45" s="47"/>
      <c r="QJ45" s="47"/>
      <c r="QK45" s="47"/>
      <c r="QL45" s="47"/>
      <c r="QM45" s="47"/>
      <c r="QN45" s="47"/>
      <c r="QO45" s="47"/>
      <c r="QP45" s="47"/>
      <c r="QQ45" s="47"/>
      <c r="QR45" s="47"/>
      <c r="QS45" s="47"/>
      <c r="QT45" s="47"/>
      <c r="QU45" s="47"/>
      <c r="QV45" s="47"/>
      <c r="QW45" s="47"/>
      <c r="QX45" s="47"/>
      <c r="QY45" s="47"/>
      <c r="QZ45" s="47"/>
      <c r="RA45" s="47"/>
      <c r="RB45" s="47"/>
      <c r="RC45" s="47"/>
      <c r="RD45" s="47"/>
      <c r="RE45" s="47"/>
      <c r="RF45" s="47"/>
      <c r="RG45" s="47"/>
      <c r="RH45" s="47"/>
      <c r="RI45" s="47"/>
      <c r="RJ45" s="47"/>
      <c r="RK45" s="47"/>
      <c r="RL45" s="47"/>
      <c r="RM45" s="47"/>
      <c r="RN45" s="47"/>
      <c r="RO45" s="47"/>
      <c r="RP45" s="47"/>
      <c r="RQ45" s="47"/>
      <c r="RR45" s="47"/>
      <c r="RS45" s="47"/>
      <c r="RT45" s="47"/>
      <c r="RU45" s="47"/>
      <c r="RV45" s="47"/>
      <c r="RW45" s="47"/>
      <c r="RX45" s="47"/>
      <c r="RY45" s="47"/>
      <c r="RZ45" s="47"/>
      <c r="SA45" s="47"/>
      <c r="SB45" s="47"/>
      <c r="SC45" s="47"/>
      <c r="SD45" s="47"/>
      <c r="SE45" s="47"/>
      <c r="SF45" s="47"/>
      <c r="SG45" s="47"/>
      <c r="SH45" s="47"/>
      <c r="SI45" s="47"/>
      <c r="SJ45" s="47"/>
      <c r="SK45" s="47"/>
      <c r="SL45" s="47"/>
      <c r="SM45" s="47"/>
      <c r="SN45" s="47"/>
      <c r="SO45" s="47"/>
      <c r="SP45" s="47"/>
      <c r="SQ45" s="47"/>
      <c r="SR45" s="47"/>
      <c r="SS45" s="47"/>
      <c r="ST45" s="47"/>
      <c r="SU45" s="47"/>
      <c r="SV45" s="47"/>
      <c r="SW45" s="47"/>
      <c r="SX45" s="47"/>
      <c r="SY45" s="47"/>
      <c r="SZ45" s="47"/>
      <c r="TA45" s="47"/>
      <c r="TB45" s="47"/>
      <c r="TC45" s="47"/>
      <c r="TD45" s="47"/>
      <c r="TE45" s="47"/>
      <c r="TF45" s="47"/>
      <c r="TG45" s="47"/>
      <c r="TH45" s="47"/>
      <c r="TI45" s="47"/>
      <c r="TJ45" s="47"/>
      <c r="TK45" s="47"/>
      <c r="TL45" s="47"/>
      <c r="TM45" s="47"/>
      <c r="TN45" s="47"/>
      <c r="TO45" s="47"/>
      <c r="TP45" s="47"/>
      <c r="TQ45" s="47"/>
      <c r="TR45" s="47"/>
      <c r="TS45" s="47"/>
      <c r="TT45" s="47"/>
      <c r="TU45" s="47"/>
      <c r="TV45" s="47"/>
      <c r="TW45" s="47"/>
      <c r="TX45" s="47"/>
      <c r="TY45" s="47"/>
      <c r="TZ45" s="47"/>
      <c r="UA45" s="47"/>
      <c r="UB45" s="47"/>
      <c r="UC45" s="47"/>
      <c r="UD45" s="47"/>
      <c r="UE45" s="47"/>
      <c r="UF45" s="47"/>
      <c r="UG45" s="47"/>
      <c r="UH45" s="47"/>
      <c r="UI45" s="47"/>
      <c r="UJ45" s="47"/>
      <c r="UK45" s="47"/>
      <c r="UL45" s="47"/>
      <c r="UM45" s="47"/>
      <c r="UN45" s="47"/>
      <c r="UO45" s="47"/>
      <c r="UP45" s="47"/>
      <c r="UQ45" s="47"/>
      <c r="UR45" s="47"/>
      <c r="US45" s="47"/>
      <c r="UT45" s="47"/>
      <c r="UU45" s="47"/>
      <c r="UV45" s="47"/>
      <c r="UW45" s="47"/>
      <c r="UX45" s="47"/>
      <c r="UY45" s="47"/>
      <c r="UZ45" s="47"/>
      <c r="VA45" s="47"/>
      <c r="VB45" s="47"/>
      <c r="VC45" s="47"/>
      <c r="VD45" s="47"/>
      <c r="VE45" s="47"/>
      <c r="VF45" s="47"/>
      <c r="VG45" s="47"/>
      <c r="VH45" s="47"/>
      <c r="VI45" s="47"/>
      <c r="VJ45" s="47"/>
      <c r="VK45" s="47"/>
      <c r="VL45" s="47"/>
      <c r="VM45" s="47"/>
      <c r="VN45" s="47"/>
      <c r="VO45" s="47"/>
      <c r="VP45" s="47"/>
      <c r="VQ45" s="47"/>
      <c r="VR45" s="47"/>
      <c r="VS45" s="47"/>
      <c r="VT45" s="47"/>
      <c r="VU45" s="47"/>
      <c r="VV45" s="47"/>
      <c r="VW45" s="47"/>
      <c r="VX45" s="47"/>
      <c r="VY45" s="47"/>
      <c r="VZ45" s="47"/>
      <c r="WA45" s="47"/>
      <c r="WB45" s="47"/>
      <c r="WC45" s="47"/>
      <c r="WD45" s="47"/>
      <c r="WE45" s="47"/>
      <c r="WF45" s="47"/>
      <c r="WG45" s="47"/>
      <c r="WH45" s="47"/>
      <c r="WI45" s="47"/>
      <c r="WJ45" s="47"/>
      <c r="WK45" s="47"/>
      <c r="WL45" s="47"/>
      <c r="WM45" s="47"/>
      <c r="WN45" s="47"/>
      <c r="WO45" s="47"/>
      <c r="WP45" s="47"/>
      <c r="WQ45" s="47"/>
      <c r="WR45" s="47"/>
      <c r="WS45" s="47"/>
      <c r="WT45" s="47"/>
      <c r="WU45" s="47"/>
      <c r="WV45" s="47"/>
      <c r="WW45" s="47"/>
      <c r="WX45" s="47"/>
      <c r="WY45" s="47"/>
      <c r="WZ45" s="47"/>
      <c r="XA45" s="47"/>
      <c r="XB45" s="47"/>
      <c r="XC45" s="47"/>
      <c r="XD45" s="47"/>
      <c r="XE45" s="47"/>
      <c r="XF45" s="47"/>
      <c r="XG45" s="47"/>
      <c r="XH45" s="47"/>
      <c r="XI45" s="47"/>
      <c r="XJ45" s="47"/>
      <c r="XK45" s="47"/>
      <c r="XL45" s="47"/>
      <c r="XM45" s="47"/>
      <c r="XN45" s="47"/>
      <c r="XO45" s="47"/>
      <c r="XP45" s="47"/>
      <c r="XQ45" s="47"/>
      <c r="XR45" s="47"/>
      <c r="XS45" s="47"/>
      <c r="XT45" s="47"/>
      <c r="XU45" s="47"/>
      <c r="XV45" s="47"/>
      <c r="XW45" s="47"/>
      <c r="XX45" s="47"/>
      <c r="XY45" s="47"/>
      <c r="XZ45" s="47"/>
      <c r="YA45" s="47"/>
      <c r="YB45" s="47"/>
      <c r="YC45" s="47"/>
      <c r="YD45" s="47"/>
      <c r="YE45" s="47"/>
      <c r="YF45" s="47"/>
      <c r="YG45" s="47"/>
      <c r="YH45" s="47"/>
      <c r="YI45" s="47"/>
      <c r="YJ45" s="47"/>
      <c r="YK45" s="47"/>
      <c r="YL45" s="47"/>
      <c r="YM45" s="47"/>
      <c r="YN45" s="47"/>
      <c r="YO45" s="47"/>
      <c r="YP45" s="47"/>
      <c r="YQ45" s="47"/>
      <c r="YR45" s="47"/>
      <c r="YS45" s="47"/>
      <c r="YT45" s="47"/>
      <c r="YU45" s="47"/>
      <c r="YV45" s="47"/>
      <c r="YW45" s="47"/>
      <c r="YX45" s="47"/>
      <c r="YY45" s="47"/>
      <c r="YZ45" s="47"/>
      <c r="ZA45" s="47"/>
      <c r="ZB45" s="47"/>
      <c r="ZC45" s="47"/>
      <c r="ZD45" s="47"/>
      <c r="ZE45" s="47"/>
      <c r="ZF45" s="47"/>
      <c r="ZG45" s="47"/>
      <c r="ZH45" s="47"/>
      <c r="ZI45" s="47"/>
      <c r="ZJ45" s="47"/>
      <c r="ZK45" s="47"/>
      <c r="ZL45" s="47"/>
      <c r="ZM45" s="47"/>
      <c r="ZN45" s="47"/>
      <c r="ZO45" s="47"/>
      <c r="ZP45" s="47"/>
      <c r="ZQ45" s="47"/>
      <c r="ZR45" s="47"/>
      <c r="ZS45" s="47"/>
      <c r="ZT45" s="47"/>
      <c r="ZU45" s="47"/>
      <c r="ZV45" s="47"/>
      <c r="ZW45" s="47"/>
      <c r="ZX45" s="47"/>
      <c r="ZY45" s="47"/>
      <c r="ZZ45" s="47"/>
      <c r="AAA45" s="47"/>
      <c r="AAB45" s="47"/>
      <c r="AAC45" s="47"/>
      <c r="AAD45" s="47"/>
      <c r="AAE45" s="47"/>
      <c r="AAF45" s="47"/>
      <c r="AAG45" s="47"/>
      <c r="AAH45" s="47"/>
      <c r="AAI45" s="47"/>
      <c r="AAJ45" s="47"/>
      <c r="AAK45" s="47"/>
      <c r="AAL45" s="47"/>
      <c r="AAM45" s="47"/>
      <c r="AAN45" s="47"/>
      <c r="AAO45" s="47"/>
      <c r="AAP45" s="47"/>
      <c r="AAQ45" s="47"/>
      <c r="AAR45" s="47"/>
      <c r="AAS45" s="47"/>
      <c r="AAT45" s="47"/>
      <c r="AAU45" s="47"/>
      <c r="AAV45" s="47"/>
      <c r="AAW45" s="47"/>
      <c r="AAX45" s="47"/>
      <c r="AAY45" s="47"/>
      <c r="AAZ45" s="47"/>
      <c r="ABA45" s="47"/>
      <c r="ABB45" s="47"/>
      <c r="ABC45" s="47"/>
      <c r="ABD45" s="47"/>
      <c r="ABE45" s="47"/>
      <c r="ABF45" s="47"/>
      <c r="ABG45" s="47"/>
      <c r="ABH45" s="47"/>
      <c r="ABI45" s="47"/>
      <c r="ABJ45" s="47"/>
      <c r="ABK45" s="47"/>
      <c r="ABL45" s="47"/>
      <c r="ABM45" s="47"/>
      <c r="ABN45" s="47"/>
      <c r="ABO45" s="47"/>
      <c r="ABP45" s="47"/>
      <c r="ABQ45" s="47"/>
      <c r="ABR45" s="47"/>
      <c r="ABS45" s="47"/>
      <c r="ABT45" s="47"/>
      <c r="ABU45" s="47"/>
      <c r="ABV45" s="47"/>
      <c r="ABW45" s="47"/>
      <c r="ABX45" s="47"/>
      <c r="ABY45" s="47"/>
      <c r="ABZ45" s="47"/>
      <c r="ACA45" s="47"/>
      <c r="ACB45" s="47"/>
      <c r="ACC45" s="47"/>
      <c r="ACD45" s="47"/>
      <c r="ACE45" s="47"/>
      <c r="ACF45" s="47"/>
      <c r="ACG45" s="47"/>
      <c r="ACH45" s="47"/>
      <c r="ACI45" s="47"/>
      <c r="ACJ45" s="47"/>
      <c r="ACK45" s="47"/>
      <c r="ACL45" s="47"/>
      <c r="ACM45" s="47"/>
      <c r="ACN45" s="47"/>
      <c r="ACO45" s="47"/>
      <c r="ACP45" s="47"/>
      <c r="ACQ45" s="47"/>
      <c r="ACR45" s="47"/>
      <c r="ACS45" s="47"/>
      <c r="ACT45" s="47"/>
      <c r="ACU45" s="47"/>
      <c r="ACV45" s="47"/>
      <c r="ACW45" s="47"/>
      <c r="ACX45" s="47"/>
      <c r="ACY45" s="47"/>
      <c r="ACZ45" s="47"/>
      <c r="ADA45" s="47"/>
      <c r="ADB45" s="47"/>
      <c r="ADC45" s="47"/>
      <c r="ADD45" s="47"/>
      <c r="ADE45" s="47"/>
      <c r="ADF45" s="47"/>
      <c r="ADG45" s="47"/>
      <c r="ADH45" s="47"/>
      <c r="ADI45" s="47"/>
      <c r="ADJ45" s="47"/>
      <c r="ADK45" s="47"/>
      <c r="ADL45" s="47"/>
      <c r="ADM45" s="47"/>
      <c r="ADN45" s="47"/>
      <c r="ADO45" s="47"/>
      <c r="ADP45" s="47"/>
      <c r="ADQ45" s="47"/>
      <c r="ADR45" s="47"/>
      <c r="ADS45" s="47"/>
      <c r="ADT45" s="47"/>
      <c r="ADU45" s="47"/>
      <c r="ADV45" s="47"/>
      <c r="ADW45" s="47"/>
      <c r="ADX45" s="47"/>
      <c r="ADY45" s="47"/>
      <c r="ADZ45" s="47"/>
      <c r="AEA45" s="47"/>
      <c r="AEB45" s="47"/>
      <c r="AEC45" s="47"/>
      <c r="AED45" s="47"/>
      <c r="AEE45" s="47"/>
      <c r="AEF45" s="47"/>
      <c r="AEG45" s="47"/>
      <c r="AEH45" s="47"/>
      <c r="AEI45" s="47"/>
      <c r="AEJ45" s="47"/>
      <c r="AEK45" s="47"/>
      <c r="AEL45" s="47"/>
      <c r="AEM45" s="47"/>
      <c r="AEN45" s="47"/>
      <c r="AEO45" s="47"/>
      <c r="AEP45" s="47"/>
      <c r="AEQ45" s="47"/>
      <c r="AER45" s="47"/>
      <c r="AES45" s="47"/>
      <c r="AET45" s="47"/>
      <c r="AEU45" s="47"/>
      <c r="AEV45" s="47"/>
      <c r="AEW45" s="47"/>
      <c r="AEX45" s="47"/>
      <c r="AEY45" s="47"/>
      <c r="AEZ45" s="47"/>
      <c r="AFA45" s="47"/>
      <c r="AFB45" s="47"/>
      <c r="AFC45" s="47"/>
      <c r="AFD45" s="47"/>
      <c r="AFE45" s="47"/>
      <c r="AFF45" s="47"/>
      <c r="AFG45" s="47"/>
      <c r="AFH45" s="47"/>
      <c r="AFI45" s="47"/>
      <c r="AFJ45" s="47"/>
      <c r="AFK45" s="47"/>
      <c r="AFL45" s="47"/>
      <c r="AFM45" s="47"/>
      <c r="AFN45" s="47"/>
      <c r="AFO45" s="47"/>
      <c r="AFP45" s="47"/>
      <c r="AFQ45" s="47"/>
      <c r="AFR45" s="47"/>
      <c r="AFS45" s="47"/>
      <c r="AFT45" s="47"/>
      <c r="AFU45" s="47"/>
      <c r="AFV45" s="47"/>
      <c r="AFW45" s="47"/>
      <c r="AFX45" s="47"/>
      <c r="AFY45" s="47"/>
      <c r="AFZ45" s="47"/>
      <c r="AGA45" s="47"/>
      <c r="AGB45" s="47"/>
      <c r="AGC45" s="47"/>
      <c r="AGD45" s="47"/>
      <c r="AGE45" s="47"/>
      <c r="AGF45" s="47"/>
      <c r="AGG45" s="47"/>
      <c r="AGH45" s="47"/>
      <c r="AGI45" s="47"/>
      <c r="AGJ45" s="47"/>
      <c r="AGK45" s="47"/>
      <c r="AGL45" s="47"/>
      <c r="AGM45" s="47"/>
      <c r="AGN45" s="47"/>
      <c r="AGO45" s="47"/>
      <c r="AGP45" s="47"/>
      <c r="AGQ45" s="47"/>
      <c r="AGR45" s="47"/>
      <c r="AGS45" s="47"/>
      <c r="AGT45" s="47"/>
      <c r="AGU45" s="47"/>
      <c r="AGV45" s="47"/>
      <c r="AGW45" s="47"/>
      <c r="AGX45" s="47"/>
      <c r="AGY45" s="47"/>
      <c r="AGZ45" s="47"/>
      <c r="AHA45" s="47"/>
      <c r="AHB45" s="47"/>
      <c r="AHC45" s="47"/>
      <c r="AHD45" s="47"/>
      <c r="AHE45" s="47"/>
      <c r="AHF45" s="47"/>
      <c r="AHG45" s="47"/>
      <c r="AHH45" s="47"/>
      <c r="AHI45" s="47"/>
      <c r="AHJ45" s="47"/>
      <c r="AHK45" s="47"/>
      <c r="AHL45" s="47"/>
      <c r="AHM45" s="47"/>
      <c r="AHN45" s="47"/>
      <c r="AHO45" s="47"/>
      <c r="AHP45" s="47"/>
      <c r="AHQ45" s="47"/>
      <c r="AHR45" s="47"/>
      <c r="AHS45" s="47"/>
      <c r="AHT45" s="47"/>
      <c r="AHU45" s="47"/>
      <c r="AHV45" s="47"/>
      <c r="AHW45" s="47"/>
      <c r="AHX45" s="47"/>
      <c r="AHY45" s="47"/>
      <c r="AHZ45" s="47"/>
      <c r="AIA45" s="47"/>
      <c r="AIB45" s="47"/>
      <c r="AIC45" s="47"/>
      <c r="AID45" s="47"/>
      <c r="AIE45" s="47"/>
      <c r="AIF45" s="47"/>
      <c r="AIG45" s="47"/>
      <c r="AIH45" s="47"/>
      <c r="AII45" s="47"/>
      <c r="AIJ45" s="47"/>
      <c r="AIK45" s="47"/>
      <c r="AIL45" s="47"/>
      <c r="AIM45" s="47"/>
      <c r="AIN45" s="47"/>
      <c r="AIO45" s="47"/>
      <c r="AIP45" s="47"/>
      <c r="AIQ45" s="47"/>
      <c r="AIR45" s="47"/>
      <c r="AIS45" s="47"/>
      <c r="AIT45" s="47"/>
      <c r="AIU45" s="47"/>
      <c r="AIV45" s="47"/>
      <c r="AIW45" s="47"/>
      <c r="AIX45" s="47"/>
      <c r="AIY45" s="47"/>
      <c r="AIZ45" s="47"/>
      <c r="AJA45" s="47"/>
      <c r="AJB45" s="47"/>
      <c r="AJC45" s="47"/>
      <c r="AJD45" s="47"/>
      <c r="AJE45" s="47"/>
      <c r="AJF45" s="47"/>
      <c r="AJG45" s="47"/>
      <c r="AJH45" s="47"/>
      <c r="AJI45" s="47"/>
      <c r="AJJ45" s="47"/>
      <c r="AJK45" s="47"/>
      <c r="AJL45" s="47"/>
      <c r="AJM45" s="47"/>
      <c r="AJN45" s="47"/>
      <c r="AJO45" s="47"/>
      <c r="AJP45" s="47"/>
      <c r="AJQ45" s="47"/>
      <c r="AJR45" s="47"/>
      <c r="AJS45" s="47"/>
      <c r="AJT45" s="47"/>
      <c r="AJU45" s="47"/>
      <c r="AJV45" s="47"/>
      <c r="AJW45" s="47"/>
      <c r="AJX45" s="47"/>
      <c r="AJY45" s="47"/>
      <c r="AJZ45" s="47"/>
      <c r="AKA45" s="47"/>
      <c r="AKB45" s="47"/>
      <c r="AKC45" s="47"/>
      <c r="AKD45" s="47"/>
      <c r="AKE45" s="47"/>
      <c r="AKF45" s="47"/>
      <c r="AKG45" s="47"/>
      <c r="AKH45" s="47"/>
      <c r="AKI45" s="47"/>
      <c r="AKJ45" s="47"/>
      <c r="AKK45" s="47"/>
      <c r="AKL45" s="47"/>
      <c r="AKM45" s="47"/>
      <c r="AKN45" s="47"/>
      <c r="AKO45" s="47"/>
      <c r="AKP45" s="47"/>
      <c r="AKQ45" s="47"/>
      <c r="AKR45" s="47"/>
      <c r="AKS45" s="47"/>
      <c r="AKT45" s="47"/>
      <c r="AKU45" s="47"/>
      <c r="AKV45" s="47"/>
      <c r="AKW45" s="47"/>
      <c r="AKX45" s="47"/>
      <c r="AKY45" s="47"/>
      <c r="AKZ45" s="47"/>
      <c r="ALA45" s="47"/>
      <c r="ALB45" s="47"/>
      <c r="ALC45" s="47"/>
      <c r="ALD45" s="47"/>
      <c r="ALE45" s="47"/>
      <c r="ALF45" s="47"/>
      <c r="ALG45" s="47"/>
      <c r="ALH45" s="47"/>
      <c r="ALI45" s="47"/>
      <c r="ALJ45" s="47"/>
      <c r="ALK45" s="47"/>
      <c r="ALL45" s="47"/>
      <c r="ALM45" s="47"/>
      <c r="ALN45" s="47"/>
      <c r="ALO45" s="47"/>
      <c r="ALP45" s="47"/>
      <c r="ALQ45" s="47"/>
      <c r="ALR45" s="47"/>
      <c r="ALS45" s="47"/>
      <c r="ALT45" s="47"/>
      <c r="ALU45" s="47"/>
      <c r="ALV45" s="47"/>
      <c r="ALW45" s="47"/>
      <c r="ALX45" s="47"/>
      <c r="ALY45" s="47"/>
      <c r="ALZ45" s="47"/>
      <c r="AMA45" s="48"/>
      <c r="AMB45" s="48"/>
      <c r="AMC45" s="48"/>
      <c r="AMD45" s="48"/>
      <c r="AME45" s="48"/>
      <c r="AMF45" s="48"/>
      <c r="AMG45" s="48"/>
      <c r="AMH45" s="48"/>
    </row>
    <row r="46" spans="1:1022" ht="15">
      <c r="A46" s="39" t="s">
        <v>115</v>
      </c>
      <c r="B46" s="16" t="s">
        <v>141</v>
      </c>
      <c r="C46" s="16" t="s">
        <v>142</v>
      </c>
      <c r="D46" s="16" t="s">
        <v>134</v>
      </c>
      <c r="E46" s="57" t="s">
        <v>143</v>
      </c>
      <c r="F46" s="16" t="s">
        <v>144</v>
      </c>
      <c r="G46" s="17" t="s">
        <v>145</v>
      </c>
      <c r="H46" s="17">
        <v>2</v>
      </c>
      <c r="I46" s="16" t="s">
        <v>26</v>
      </c>
      <c r="J46" s="55"/>
      <c r="K46" s="18"/>
      <c r="L46" s="18"/>
      <c r="M46" s="55"/>
      <c r="N46" s="58">
        <v>2500</v>
      </c>
      <c r="O46" s="32" t="s">
        <v>146</v>
      </c>
      <c r="P46" s="56">
        <v>41929</v>
      </c>
      <c r="Q46" s="21">
        <v>41946</v>
      </c>
      <c r="R46" s="21" t="s">
        <v>147</v>
      </c>
      <c r="S46" s="25" t="s">
        <v>148</v>
      </c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  <c r="AJQ46" s="37"/>
      <c r="AJR46" s="37"/>
      <c r="AJS46" s="37"/>
      <c r="AJT46" s="37"/>
      <c r="AJU46" s="37"/>
      <c r="AJV46" s="37"/>
      <c r="AJW46" s="37"/>
      <c r="AJX46" s="37"/>
      <c r="AJY46" s="37"/>
      <c r="AJZ46" s="37"/>
      <c r="AKA46" s="37"/>
      <c r="AKB46" s="37"/>
      <c r="AKC46" s="37"/>
      <c r="AKD46" s="37"/>
      <c r="AKE46" s="37"/>
      <c r="AKF46" s="37"/>
      <c r="AKG46" s="37"/>
      <c r="AKH46" s="37"/>
      <c r="AKI46" s="37"/>
      <c r="AKJ46" s="37"/>
      <c r="AKK46" s="37"/>
      <c r="AKL46" s="37"/>
      <c r="AKM46" s="37"/>
      <c r="AKN46" s="37"/>
      <c r="AKO46" s="37"/>
      <c r="AKP46" s="37"/>
      <c r="AKQ46" s="37"/>
      <c r="AKR46" s="37"/>
      <c r="AKS46" s="37"/>
      <c r="AKT46" s="37"/>
      <c r="AKU46" s="37"/>
      <c r="AKV46" s="37"/>
      <c r="AKW46" s="37"/>
      <c r="AKX46" s="37"/>
      <c r="AKY46" s="37"/>
      <c r="AKZ46" s="37"/>
      <c r="ALA46" s="37"/>
      <c r="ALB46" s="37"/>
      <c r="ALC46" s="37"/>
      <c r="ALD46" s="37"/>
      <c r="ALE46" s="37"/>
      <c r="ALF46" s="37"/>
      <c r="ALG46" s="37"/>
      <c r="ALH46" s="37"/>
      <c r="ALI46" s="37"/>
      <c r="ALJ46" s="37"/>
      <c r="ALK46" s="37"/>
      <c r="ALL46" s="37"/>
      <c r="ALM46" s="37"/>
      <c r="ALN46" s="37"/>
      <c r="ALO46" s="37"/>
      <c r="ALP46" s="37"/>
      <c r="ALQ46" s="37"/>
      <c r="ALR46" s="37"/>
      <c r="ALS46" s="37"/>
      <c r="ALT46" s="37"/>
      <c r="ALU46" s="37"/>
      <c r="ALV46" s="37"/>
      <c r="ALW46" s="37"/>
      <c r="ALX46" s="37"/>
      <c r="ALY46" s="37"/>
      <c r="ALZ46" s="37"/>
      <c r="AMA46" s="59"/>
      <c r="AMB46" s="59"/>
      <c r="AMC46" s="59"/>
      <c r="AMD46" s="59"/>
      <c r="AME46" s="59"/>
      <c r="AMF46" s="59"/>
      <c r="AMG46" s="59"/>
      <c r="AMH46" s="59"/>
    </row>
    <row r="47" spans="1:1022">
      <c r="A47" s="16" t="s">
        <v>115</v>
      </c>
      <c r="B47" s="16" t="s">
        <v>149</v>
      </c>
      <c r="C47" s="16" t="s">
        <v>150</v>
      </c>
      <c r="D47" s="16" t="s">
        <v>151</v>
      </c>
      <c r="E47" s="17" t="s">
        <v>152</v>
      </c>
      <c r="F47" s="16" t="s">
        <v>135</v>
      </c>
      <c r="G47" s="17" t="s">
        <v>153</v>
      </c>
      <c r="H47" s="54">
        <v>93</v>
      </c>
      <c r="I47" s="16" t="s">
        <v>26</v>
      </c>
      <c r="J47" s="19"/>
      <c r="K47" s="18">
        <v>4.9950000000000001E-2</v>
      </c>
      <c r="L47" s="18">
        <f>SUM(K47*H47)</f>
        <v>4.6453500000000005</v>
      </c>
      <c r="M47" s="19"/>
      <c r="N47" s="34" t="s">
        <v>154</v>
      </c>
      <c r="O47" s="23" t="s">
        <v>155</v>
      </c>
      <c r="P47" s="21">
        <v>41901</v>
      </c>
      <c r="Q47" s="21">
        <v>41908</v>
      </c>
      <c r="R47" s="21" t="s">
        <v>156</v>
      </c>
      <c r="S47" s="16" t="s">
        <v>157</v>
      </c>
      <c r="T47" s="12"/>
      <c r="U47" s="12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  <c r="XL47" s="10"/>
      <c r="XM47" s="10"/>
      <c r="XN47" s="10"/>
      <c r="XO47" s="10"/>
      <c r="XP47" s="10"/>
      <c r="XQ47" s="10"/>
      <c r="XR47" s="10"/>
      <c r="XS47" s="10"/>
      <c r="XT47" s="10"/>
      <c r="XU47" s="10"/>
      <c r="XV47" s="10"/>
      <c r="XW47" s="10"/>
      <c r="XX47" s="10"/>
      <c r="XY47" s="10"/>
      <c r="XZ47" s="10"/>
      <c r="YA47" s="10"/>
      <c r="YB47" s="10"/>
      <c r="YC47" s="10"/>
      <c r="YD47" s="10"/>
      <c r="YE47" s="10"/>
      <c r="YF47" s="10"/>
      <c r="YG47" s="10"/>
      <c r="YH47" s="10"/>
      <c r="YI47" s="10"/>
      <c r="YJ47" s="10"/>
      <c r="YK47" s="10"/>
      <c r="YL47" s="10"/>
      <c r="YM47" s="10"/>
      <c r="YN47" s="10"/>
      <c r="YO47" s="10"/>
      <c r="YP47" s="10"/>
      <c r="YQ47" s="10"/>
      <c r="YR47" s="10"/>
      <c r="YS47" s="10"/>
      <c r="YT47" s="10"/>
      <c r="YU47" s="10"/>
      <c r="YV47" s="10"/>
      <c r="YW47" s="10"/>
      <c r="YX47" s="10"/>
      <c r="YY47" s="10"/>
      <c r="YZ47" s="10"/>
      <c r="ZA47" s="10"/>
      <c r="ZB47" s="10"/>
      <c r="ZC47" s="10"/>
      <c r="ZD47" s="10"/>
      <c r="ZE47" s="10"/>
      <c r="ZF47" s="10"/>
      <c r="ZG47" s="10"/>
      <c r="ZH47" s="10"/>
      <c r="ZI47" s="10"/>
      <c r="ZJ47" s="10"/>
      <c r="ZK47" s="10"/>
      <c r="ZL47" s="10"/>
      <c r="ZM47" s="10"/>
      <c r="ZN47" s="10"/>
      <c r="ZO47" s="10"/>
      <c r="ZP47" s="10"/>
      <c r="ZQ47" s="10"/>
      <c r="ZR47" s="10"/>
      <c r="ZS47" s="10"/>
      <c r="ZT47" s="10"/>
      <c r="ZU47" s="10"/>
      <c r="ZV47" s="10"/>
      <c r="ZW47" s="10"/>
      <c r="ZX47" s="10"/>
      <c r="ZY47" s="10"/>
      <c r="ZZ47" s="10"/>
      <c r="AAA47" s="10"/>
      <c r="AAB47" s="10"/>
      <c r="AAC47" s="10"/>
      <c r="AAD47" s="10"/>
      <c r="AAE47" s="10"/>
      <c r="AAF47" s="10"/>
      <c r="AAG47" s="10"/>
      <c r="AAH47" s="10"/>
      <c r="AAI47" s="10"/>
      <c r="AAJ47" s="10"/>
      <c r="AAK47" s="10"/>
      <c r="AAL47" s="10"/>
      <c r="AAM47" s="10"/>
      <c r="AAN47" s="10"/>
      <c r="AAO47" s="10"/>
      <c r="AAP47" s="10"/>
      <c r="AAQ47" s="10"/>
      <c r="AAR47" s="10"/>
      <c r="AAS47" s="10"/>
      <c r="AAT47" s="10"/>
      <c r="AAU47" s="10"/>
      <c r="AAV47" s="10"/>
      <c r="AAW47" s="10"/>
      <c r="AAX47" s="10"/>
      <c r="AAY47" s="10"/>
      <c r="AAZ47" s="10"/>
      <c r="ABA47" s="10"/>
      <c r="ABB47" s="10"/>
      <c r="ABC47" s="10"/>
      <c r="ABD47" s="10"/>
      <c r="ABE47" s="10"/>
      <c r="ABF47" s="10"/>
      <c r="ABG47" s="10"/>
      <c r="ABH47" s="10"/>
      <c r="ABI47" s="10"/>
      <c r="ABJ47" s="10"/>
      <c r="ABK47" s="10"/>
      <c r="ABL47" s="10"/>
      <c r="ABM47" s="10"/>
      <c r="ABN47" s="10"/>
      <c r="ABO47" s="10"/>
      <c r="ABP47" s="10"/>
      <c r="ABQ47" s="10"/>
      <c r="ABR47" s="10"/>
      <c r="ABS47" s="10"/>
      <c r="ABT47" s="10"/>
      <c r="ABU47" s="10"/>
      <c r="ABV47" s="10"/>
      <c r="ABW47" s="10"/>
      <c r="ABX47" s="10"/>
      <c r="ABY47" s="10"/>
      <c r="ABZ47" s="10"/>
      <c r="ACA47" s="10"/>
      <c r="ACB47" s="10"/>
      <c r="ACC47" s="10"/>
      <c r="ACD47" s="10"/>
      <c r="ACE47" s="10"/>
      <c r="ACF47" s="10"/>
      <c r="ACG47" s="10"/>
      <c r="ACH47" s="10"/>
      <c r="ACI47" s="10"/>
      <c r="ACJ47" s="10"/>
      <c r="ACK47" s="10"/>
      <c r="ACL47" s="10"/>
      <c r="ACM47" s="10"/>
      <c r="ACN47" s="10"/>
      <c r="ACO47" s="10"/>
      <c r="ACP47" s="10"/>
      <c r="ACQ47" s="10"/>
      <c r="ACR47" s="10"/>
      <c r="ACS47" s="10"/>
      <c r="ACT47" s="10"/>
      <c r="ACU47" s="10"/>
      <c r="ACV47" s="10"/>
      <c r="ACW47" s="10"/>
      <c r="ACX47" s="10"/>
      <c r="ACY47" s="10"/>
      <c r="ACZ47" s="10"/>
      <c r="ADA47" s="10"/>
      <c r="ADB47" s="10"/>
      <c r="ADC47" s="10"/>
      <c r="ADD47" s="10"/>
      <c r="ADE47" s="10"/>
      <c r="ADF47" s="10"/>
      <c r="ADG47" s="10"/>
      <c r="ADH47" s="10"/>
      <c r="ADI47" s="10"/>
      <c r="ADJ47" s="10"/>
      <c r="ADK47" s="10"/>
      <c r="ADL47" s="10"/>
      <c r="ADM47" s="10"/>
      <c r="ADN47" s="10"/>
      <c r="ADO47" s="10"/>
      <c r="ADP47" s="10"/>
      <c r="ADQ47" s="10"/>
      <c r="ADR47" s="10"/>
      <c r="ADS47" s="10"/>
      <c r="ADT47" s="10"/>
      <c r="ADU47" s="10"/>
      <c r="ADV47" s="10"/>
      <c r="ADW47" s="10"/>
      <c r="ADX47" s="10"/>
      <c r="ADY47" s="10"/>
      <c r="ADZ47" s="10"/>
      <c r="AEA47" s="10"/>
      <c r="AEB47" s="10"/>
      <c r="AEC47" s="10"/>
      <c r="AED47" s="10"/>
      <c r="AEE47" s="10"/>
      <c r="AEF47" s="10"/>
      <c r="AEG47" s="10"/>
      <c r="AEH47" s="10"/>
      <c r="AEI47" s="10"/>
      <c r="AEJ47" s="10"/>
      <c r="AEK47" s="10"/>
      <c r="AEL47" s="10"/>
      <c r="AEM47" s="10"/>
      <c r="AEN47" s="10"/>
      <c r="AEO47" s="10"/>
      <c r="AEP47" s="10"/>
      <c r="AEQ47" s="10"/>
      <c r="AER47" s="10"/>
      <c r="AES47" s="10"/>
      <c r="AET47" s="10"/>
      <c r="AEU47" s="10"/>
      <c r="AEV47" s="10"/>
      <c r="AEW47" s="10"/>
      <c r="AEX47" s="10"/>
      <c r="AEY47" s="10"/>
      <c r="AEZ47" s="10"/>
      <c r="AFA47" s="10"/>
      <c r="AFB47" s="10"/>
      <c r="AFC47" s="10"/>
      <c r="AFD47" s="10"/>
      <c r="AFE47" s="10"/>
      <c r="AFF47" s="10"/>
      <c r="AFG47" s="10"/>
      <c r="AFH47" s="10"/>
      <c r="AFI47" s="10"/>
      <c r="AFJ47" s="10"/>
      <c r="AFK47" s="10"/>
      <c r="AFL47" s="10"/>
      <c r="AFM47" s="10"/>
      <c r="AFN47" s="10"/>
      <c r="AFO47" s="10"/>
      <c r="AFP47" s="10"/>
      <c r="AFQ47" s="10"/>
      <c r="AFR47" s="10"/>
      <c r="AFS47" s="10"/>
      <c r="AFT47" s="10"/>
      <c r="AFU47" s="10"/>
      <c r="AFV47" s="10"/>
      <c r="AFW47" s="10"/>
      <c r="AFX47" s="10"/>
      <c r="AFY47" s="10"/>
      <c r="AFZ47" s="10"/>
      <c r="AGA47" s="10"/>
      <c r="AGB47" s="10"/>
      <c r="AGC47" s="10"/>
      <c r="AGD47" s="10"/>
      <c r="AGE47" s="10"/>
      <c r="AGF47" s="10"/>
      <c r="AGG47" s="10"/>
      <c r="AGH47" s="10"/>
      <c r="AGI47" s="10"/>
      <c r="AGJ47" s="10"/>
      <c r="AGK47" s="10"/>
      <c r="AGL47" s="10"/>
      <c r="AGM47" s="10"/>
      <c r="AGN47" s="10"/>
      <c r="AGO47" s="10"/>
      <c r="AGP47" s="10"/>
      <c r="AGQ47" s="10"/>
      <c r="AGR47" s="10"/>
      <c r="AGS47" s="10"/>
      <c r="AGT47" s="10"/>
      <c r="AGU47" s="10"/>
      <c r="AGV47" s="10"/>
      <c r="AGW47" s="10"/>
      <c r="AGX47" s="10"/>
      <c r="AGY47" s="10"/>
      <c r="AGZ47" s="10"/>
      <c r="AHA47" s="10"/>
      <c r="AHB47" s="10"/>
      <c r="AHC47" s="10"/>
      <c r="AHD47" s="10"/>
      <c r="AHE47" s="10"/>
      <c r="AHF47" s="10"/>
      <c r="AHG47" s="10"/>
      <c r="AHH47" s="10"/>
      <c r="AHI47" s="10"/>
      <c r="AHJ47" s="10"/>
      <c r="AHK47" s="10"/>
      <c r="AHL47" s="10"/>
      <c r="AHM47" s="10"/>
      <c r="AHN47" s="10"/>
      <c r="AHO47" s="10"/>
      <c r="AHP47" s="10"/>
      <c r="AHQ47" s="10"/>
      <c r="AHR47" s="10"/>
      <c r="AHS47" s="10"/>
      <c r="AHT47" s="10"/>
      <c r="AHU47" s="10"/>
      <c r="AHV47" s="10"/>
      <c r="AHW47" s="10"/>
      <c r="AHX47" s="10"/>
      <c r="AHY47" s="10"/>
      <c r="AHZ47" s="10"/>
      <c r="AIA47" s="10"/>
      <c r="AIB47" s="10"/>
      <c r="AIC47" s="10"/>
      <c r="AID47" s="10"/>
      <c r="AIE47" s="10"/>
      <c r="AIF47" s="10"/>
      <c r="AIG47" s="10"/>
      <c r="AIH47" s="10"/>
      <c r="AII47" s="10"/>
      <c r="AIJ47" s="10"/>
      <c r="AIK47" s="10"/>
      <c r="AIL47" s="10"/>
      <c r="AIM47" s="10"/>
      <c r="AIN47" s="10"/>
      <c r="AIO47" s="10"/>
      <c r="AIP47" s="10"/>
      <c r="AIQ47" s="10"/>
      <c r="AIR47" s="10"/>
      <c r="AIS47" s="10"/>
      <c r="AIT47" s="10"/>
      <c r="AIU47" s="10"/>
      <c r="AIV47" s="10"/>
      <c r="AIW47" s="10"/>
      <c r="AIX47" s="10"/>
      <c r="AIY47" s="10"/>
      <c r="AIZ47" s="10"/>
      <c r="AJA47" s="10"/>
      <c r="AJB47" s="10"/>
      <c r="AJC47" s="10"/>
      <c r="AJD47" s="10"/>
      <c r="AJE47" s="10"/>
      <c r="AJF47" s="10"/>
      <c r="AJG47" s="10"/>
      <c r="AJH47" s="10"/>
      <c r="AJI47" s="10"/>
      <c r="AJJ47" s="10"/>
      <c r="AJK47" s="10"/>
      <c r="AJL47" s="10"/>
      <c r="AJM47" s="10"/>
      <c r="AJN47" s="10"/>
      <c r="AJO47" s="10"/>
      <c r="AJP47" s="10"/>
      <c r="AJQ47" s="10"/>
      <c r="AJR47" s="10"/>
      <c r="AJS47" s="10"/>
      <c r="AJT47" s="10"/>
      <c r="AJU47" s="10"/>
      <c r="AJV47" s="10"/>
      <c r="AJW47" s="10"/>
      <c r="AJX47" s="10"/>
      <c r="AJY47" s="10"/>
      <c r="AJZ47" s="10"/>
      <c r="AKA47" s="10"/>
      <c r="AKB47" s="10"/>
      <c r="AKC47" s="10"/>
      <c r="AKD47" s="10"/>
      <c r="AKE47" s="10"/>
      <c r="AKF47" s="10"/>
      <c r="AKG47" s="10"/>
      <c r="AKH47" s="10"/>
      <c r="AKI47" s="10"/>
      <c r="AKJ47" s="10"/>
      <c r="AKK47" s="10"/>
      <c r="AKL47" s="10"/>
      <c r="AKM47" s="10"/>
      <c r="AKN47" s="10"/>
      <c r="AKO47" s="10"/>
      <c r="AKP47" s="10"/>
      <c r="AKQ47" s="10"/>
      <c r="AKR47" s="10"/>
      <c r="AKS47" s="10"/>
      <c r="AKT47" s="10"/>
      <c r="AKU47" s="10"/>
      <c r="AKV47" s="10"/>
      <c r="AKW47" s="10"/>
      <c r="AKX47" s="10"/>
      <c r="AKY47" s="10"/>
      <c r="AKZ47" s="10"/>
      <c r="ALA47" s="10"/>
      <c r="ALB47" s="10"/>
      <c r="ALC47" s="10"/>
      <c r="ALD47" s="10"/>
      <c r="ALE47" s="10"/>
      <c r="ALF47" s="10"/>
      <c r="ALG47" s="10"/>
      <c r="ALH47" s="10"/>
      <c r="ALI47" s="10"/>
      <c r="ALJ47" s="10"/>
      <c r="ALK47" s="10"/>
      <c r="ALL47" s="10"/>
      <c r="ALM47" s="10"/>
      <c r="ALN47" s="10"/>
      <c r="ALO47" s="10"/>
      <c r="ALP47" s="10"/>
      <c r="ALQ47" s="10"/>
      <c r="ALR47" s="10"/>
      <c r="ALS47" s="10"/>
      <c r="ALT47" s="10"/>
      <c r="ALU47" s="10"/>
      <c r="ALV47" s="10"/>
      <c r="ALW47" s="10"/>
      <c r="ALX47" s="10"/>
      <c r="ALY47" s="10"/>
      <c r="ALZ47" s="10"/>
    </row>
    <row r="48" spans="1:1022">
      <c r="A48" s="31" t="s">
        <v>115</v>
      </c>
      <c r="B48" s="31" t="s">
        <v>158</v>
      </c>
      <c r="C48" s="16" t="s">
        <v>159</v>
      </c>
      <c r="D48" s="16" t="s">
        <v>134</v>
      </c>
      <c r="E48" s="17">
        <v>701070003</v>
      </c>
      <c r="F48" s="16" t="s">
        <v>160</v>
      </c>
      <c r="G48" s="17" t="s">
        <v>161</v>
      </c>
      <c r="H48" s="54">
        <v>4</v>
      </c>
      <c r="I48" s="16" t="s">
        <v>26</v>
      </c>
      <c r="J48" s="19"/>
      <c r="K48" s="18">
        <v>0.26200000000000001</v>
      </c>
      <c r="L48" s="18">
        <f>SUM(K48*H48)</f>
        <v>1.048</v>
      </c>
      <c r="M48" s="19"/>
      <c r="N48" s="34">
        <v>4080</v>
      </c>
      <c r="O48" s="23" t="s">
        <v>162</v>
      </c>
      <c r="P48" s="21">
        <v>41948</v>
      </c>
      <c r="Q48" s="21">
        <v>41950</v>
      </c>
      <c r="R48" s="21" t="s">
        <v>163</v>
      </c>
      <c r="S48" s="16" t="s">
        <v>164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  <c r="XL48" s="10"/>
      <c r="XM48" s="10"/>
      <c r="XN48" s="10"/>
      <c r="XO48" s="10"/>
      <c r="XP48" s="10"/>
      <c r="XQ48" s="10"/>
      <c r="XR48" s="10"/>
      <c r="XS48" s="10"/>
      <c r="XT48" s="10"/>
      <c r="XU48" s="10"/>
      <c r="XV48" s="10"/>
      <c r="XW48" s="10"/>
      <c r="XX48" s="10"/>
      <c r="XY48" s="10"/>
      <c r="XZ48" s="10"/>
      <c r="YA48" s="10"/>
      <c r="YB48" s="10"/>
      <c r="YC48" s="10"/>
      <c r="YD48" s="10"/>
      <c r="YE48" s="10"/>
      <c r="YF48" s="10"/>
      <c r="YG48" s="10"/>
      <c r="YH48" s="10"/>
      <c r="YI48" s="10"/>
      <c r="YJ48" s="10"/>
      <c r="YK48" s="10"/>
      <c r="YL48" s="10"/>
      <c r="YM48" s="10"/>
      <c r="YN48" s="10"/>
      <c r="YO48" s="10"/>
      <c r="YP48" s="10"/>
      <c r="YQ48" s="10"/>
      <c r="YR48" s="10"/>
      <c r="YS48" s="10"/>
      <c r="YT48" s="10"/>
      <c r="YU48" s="10"/>
      <c r="YV48" s="10"/>
      <c r="YW48" s="10"/>
      <c r="YX48" s="10"/>
      <c r="YY48" s="10"/>
      <c r="YZ48" s="10"/>
      <c r="ZA48" s="10"/>
      <c r="ZB48" s="10"/>
      <c r="ZC48" s="10"/>
      <c r="ZD48" s="10"/>
      <c r="ZE48" s="10"/>
      <c r="ZF48" s="10"/>
      <c r="ZG48" s="10"/>
      <c r="ZH48" s="10"/>
      <c r="ZI48" s="10"/>
      <c r="ZJ48" s="10"/>
      <c r="ZK48" s="10"/>
      <c r="ZL48" s="10"/>
      <c r="ZM48" s="10"/>
      <c r="ZN48" s="10"/>
      <c r="ZO48" s="10"/>
      <c r="ZP48" s="10"/>
      <c r="ZQ48" s="10"/>
      <c r="ZR48" s="10"/>
      <c r="ZS48" s="10"/>
      <c r="ZT48" s="10"/>
      <c r="ZU48" s="10"/>
      <c r="ZV48" s="10"/>
      <c r="ZW48" s="10"/>
      <c r="ZX48" s="10"/>
      <c r="ZY48" s="10"/>
      <c r="ZZ48" s="10"/>
      <c r="AAA48" s="10"/>
      <c r="AAB48" s="10"/>
      <c r="AAC48" s="10"/>
      <c r="AAD48" s="10"/>
      <c r="AAE48" s="10"/>
      <c r="AAF48" s="10"/>
      <c r="AAG48" s="10"/>
      <c r="AAH48" s="10"/>
      <c r="AAI48" s="10"/>
      <c r="AAJ48" s="10"/>
      <c r="AAK48" s="10"/>
      <c r="AAL48" s="10"/>
      <c r="AAM48" s="10"/>
      <c r="AAN48" s="10"/>
      <c r="AAO48" s="10"/>
      <c r="AAP48" s="10"/>
      <c r="AAQ48" s="10"/>
      <c r="AAR48" s="10"/>
      <c r="AAS48" s="10"/>
      <c r="AAT48" s="10"/>
      <c r="AAU48" s="10"/>
      <c r="AAV48" s="10"/>
      <c r="AAW48" s="10"/>
      <c r="AAX48" s="10"/>
      <c r="AAY48" s="10"/>
      <c r="AAZ48" s="10"/>
      <c r="ABA48" s="10"/>
      <c r="ABB48" s="10"/>
      <c r="ABC48" s="10"/>
      <c r="ABD48" s="10"/>
      <c r="ABE48" s="10"/>
      <c r="ABF48" s="10"/>
      <c r="ABG48" s="10"/>
      <c r="ABH48" s="10"/>
      <c r="ABI48" s="10"/>
      <c r="ABJ48" s="10"/>
      <c r="ABK48" s="10"/>
      <c r="ABL48" s="10"/>
      <c r="ABM48" s="10"/>
      <c r="ABN48" s="10"/>
      <c r="ABO48" s="10"/>
      <c r="ABP48" s="10"/>
      <c r="ABQ48" s="10"/>
      <c r="ABR48" s="10"/>
      <c r="ABS48" s="10"/>
      <c r="ABT48" s="10"/>
      <c r="ABU48" s="10"/>
      <c r="ABV48" s="10"/>
      <c r="ABW48" s="10"/>
      <c r="ABX48" s="10"/>
      <c r="ABY48" s="10"/>
      <c r="ABZ48" s="10"/>
      <c r="ACA48" s="10"/>
      <c r="ACB48" s="10"/>
      <c r="ACC48" s="10"/>
      <c r="ACD48" s="10"/>
      <c r="ACE48" s="10"/>
      <c r="ACF48" s="10"/>
      <c r="ACG48" s="10"/>
      <c r="ACH48" s="10"/>
      <c r="ACI48" s="10"/>
      <c r="ACJ48" s="10"/>
      <c r="ACK48" s="10"/>
      <c r="ACL48" s="10"/>
      <c r="ACM48" s="10"/>
      <c r="ACN48" s="10"/>
      <c r="ACO48" s="10"/>
      <c r="ACP48" s="10"/>
      <c r="ACQ48" s="10"/>
      <c r="ACR48" s="10"/>
      <c r="ACS48" s="10"/>
      <c r="ACT48" s="10"/>
      <c r="ACU48" s="10"/>
      <c r="ACV48" s="10"/>
      <c r="ACW48" s="10"/>
      <c r="ACX48" s="10"/>
      <c r="ACY48" s="10"/>
      <c r="ACZ48" s="10"/>
      <c r="ADA48" s="10"/>
      <c r="ADB48" s="10"/>
      <c r="ADC48" s="10"/>
      <c r="ADD48" s="10"/>
      <c r="ADE48" s="10"/>
      <c r="ADF48" s="10"/>
      <c r="ADG48" s="10"/>
      <c r="ADH48" s="10"/>
      <c r="ADI48" s="10"/>
      <c r="ADJ48" s="10"/>
      <c r="ADK48" s="10"/>
      <c r="ADL48" s="10"/>
      <c r="ADM48" s="10"/>
      <c r="ADN48" s="10"/>
      <c r="ADO48" s="10"/>
      <c r="ADP48" s="10"/>
      <c r="ADQ48" s="10"/>
      <c r="ADR48" s="10"/>
      <c r="ADS48" s="10"/>
      <c r="ADT48" s="10"/>
      <c r="ADU48" s="10"/>
      <c r="ADV48" s="10"/>
      <c r="ADW48" s="10"/>
      <c r="ADX48" s="10"/>
      <c r="ADY48" s="10"/>
      <c r="ADZ48" s="10"/>
      <c r="AEA48" s="10"/>
      <c r="AEB48" s="10"/>
      <c r="AEC48" s="10"/>
      <c r="AED48" s="10"/>
      <c r="AEE48" s="10"/>
      <c r="AEF48" s="10"/>
      <c r="AEG48" s="10"/>
      <c r="AEH48" s="10"/>
      <c r="AEI48" s="10"/>
      <c r="AEJ48" s="10"/>
      <c r="AEK48" s="10"/>
      <c r="AEL48" s="10"/>
      <c r="AEM48" s="10"/>
      <c r="AEN48" s="10"/>
      <c r="AEO48" s="10"/>
      <c r="AEP48" s="10"/>
      <c r="AEQ48" s="10"/>
      <c r="AER48" s="10"/>
      <c r="AES48" s="10"/>
      <c r="AET48" s="10"/>
      <c r="AEU48" s="10"/>
      <c r="AEV48" s="10"/>
      <c r="AEW48" s="10"/>
      <c r="AEX48" s="10"/>
      <c r="AEY48" s="10"/>
      <c r="AEZ48" s="10"/>
      <c r="AFA48" s="10"/>
      <c r="AFB48" s="10"/>
      <c r="AFC48" s="10"/>
      <c r="AFD48" s="10"/>
      <c r="AFE48" s="10"/>
      <c r="AFF48" s="10"/>
      <c r="AFG48" s="10"/>
      <c r="AFH48" s="10"/>
      <c r="AFI48" s="10"/>
      <c r="AFJ48" s="10"/>
      <c r="AFK48" s="10"/>
      <c r="AFL48" s="10"/>
      <c r="AFM48" s="10"/>
      <c r="AFN48" s="10"/>
      <c r="AFO48" s="10"/>
      <c r="AFP48" s="10"/>
      <c r="AFQ48" s="10"/>
      <c r="AFR48" s="10"/>
      <c r="AFS48" s="10"/>
      <c r="AFT48" s="10"/>
      <c r="AFU48" s="10"/>
      <c r="AFV48" s="10"/>
      <c r="AFW48" s="10"/>
      <c r="AFX48" s="10"/>
      <c r="AFY48" s="10"/>
      <c r="AFZ48" s="10"/>
      <c r="AGA48" s="10"/>
      <c r="AGB48" s="10"/>
      <c r="AGC48" s="10"/>
      <c r="AGD48" s="10"/>
      <c r="AGE48" s="10"/>
      <c r="AGF48" s="10"/>
      <c r="AGG48" s="10"/>
      <c r="AGH48" s="10"/>
      <c r="AGI48" s="10"/>
      <c r="AGJ48" s="10"/>
      <c r="AGK48" s="10"/>
      <c r="AGL48" s="10"/>
      <c r="AGM48" s="10"/>
      <c r="AGN48" s="10"/>
      <c r="AGO48" s="10"/>
      <c r="AGP48" s="10"/>
      <c r="AGQ48" s="10"/>
      <c r="AGR48" s="10"/>
      <c r="AGS48" s="10"/>
      <c r="AGT48" s="10"/>
      <c r="AGU48" s="10"/>
      <c r="AGV48" s="10"/>
      <c r="AGW48" s="10"/>
      <c r="AGX48" s="10"/>
      <c r="AGY48" s="10"/>
      <c r="AGZ48" s="10"/>
      <c r="AHA48" s="10"/>
      <c r="AHB48" s="10"/>
      <c r="AHC48" s="10"/>
      <c r="AHD48" s="10"/>
      <c r="AHE48" s="10"/>
      <c r="AHF48" s="10"/>
      <c r="AHG48" s="10"/>
      <c r="AHH48" s="10"/>
      <c r="AHI48" s="10"/>
      <c r="AHJ48" s="10"/>
      <c r="AHK48" s="10"/>
      <c r="AHL48" s="10"/>
      <c r="AHM48" s="10"/>
      <c r="AHN48" s="10"/>
      <c r="AHO48" s="10"/>
      <c r="AHP48" s="10"/>
      <c r="AHQ48" s="10"/>
      <c r="AHR48" s="10"/>
      <c r="AHS48" s="10"/>
      <c r="AHT48" s="10"/>
      <c r="AHU48" s="10"/>
      <c r="AHV48" s="10"/>
      <c r="AHW48" s="10"/>
      <c r="AHX48" s="10"/>
      <c r="AHY48" s="10"/>
      <c r="AHZ48" s="10"/>
      <c r="AIA48" s="10"/>
      <c r="AIB48" s="10"/>
      <c r="AIC48" s="10"/>
      <c r="AID48" s="10"/>
      <c r="AIE48" s="10"/>
      <c r="AIF48" s="10"/>
      <c r="AIG48" s="10"/>
      <c r="AIH48" s="10"/>
      <c r="AII48" s="10"/>
      <c r="AIJ48" s="10"/>
      <c r="AIK48" s="10"/>
      <c r="AIL48" s="10"/>
      <c r="AIM48" s="10"/>
      <c r="AIN48" s="10"/>
      <c r="AIO48" s="10"/>
      <c r="AIP48" s="10"/>
      <c r="AIQ48" s="10"/>
      <c r="AIR48" s="10"/>
      <c r="AIS48" s="10"/>
      <c r="AIT48" s="10"/>
      <c r="AIU48" s="10"/>
      <c r="AIV48" s="10"/>
      <c r="AIW48" s="10"/>
      <c r="AIX48" s="10"/>
      <c r="AIY48" s="10"/>
      <c r="AIZ48" s="10"/>
      <c r="AJA48" s="10"/>
      <c r="AJB48" s="10"/>
      <c r="AJC48" s="10"/>
      <c r="AJD48" s="10"/>
      <c r="AJE48" s="10"/>
      <c r="AJF48" s="10"/>
      <c r="AJG48" s="10"/>
      <c r="AJH48" s="10"/>
      <c r="AJI48" s="10"/>
      <c r="AJJ48" s="10"/>
      <c r="AJK48" s="10"/>
      <c r="AJL48" s="10"/>
      <c r="AJM48" s="10"/>
      <c r="AJN48" s="10"/>
      <c r="AJO48" s="10"/>
      <c r="AJP48" s="10"/>
      <c r="AJQ48" s="10"/>
      <c r="AJR48" s="10"/>
      <c r="AJS48" s="10"/>
      <c r="AJT48" s="10"/>
      <c r="AJU48" s="10"/>
      <c r="AJV48" s="10"/>
      <c r="AJW48" s="10"/>
      <c r="AJX48" s="10"/>
      <c r="AJY48" s="10"/>
      <c r="AJZ48" s="10"/>
      <c r="AKA48" s="10"/>
      <c r="AKB48" s="10"/>
      <c r="AKC48" s="10"/>
      <c r="AKD48" s="10"/>
      <c r="AKE48" s="10"/>
      <c r="AKF48" s="10"/>
      <c r="AKG48" s="10"/>
      <c r="AKH48" s="10"/>
      <c r="AKI48" s="10"/>
      <c r="AKJ48" s="10"/>
      <c r="AKK48" s="10"/>
      <c r="AKL48" s="10"/>
      <c r="AKM48" s="10"/>
      <c r="AKN48" s="10"/>
      <c r="AKO48" s="10"/>
      <c r="AKP48" s="10"/>
      <c r="AKQ48" s="10"/>
      <c r="AKR48" s="10"/>
      <c r="AKS48" s="10"/>
      <c r="AKT48" s="10"/>
      <c r="AKU48" s="10"/>
      <c r="AKV48" s="10"/>
      <c r="AKW48" s="10"/>
      <c r="AKX48" s="10"/>
      <c r="AKY48" s="10"/>
      <c r="AKZ48" s="10"/>
      <c r="ALA48" s="10"/>
      <c r="ALB48" s="10"/>
      <c r="ALC48" s="10"/>
      <c r="ALD48" s="10"/>
      <c r="ALE48" s="10"/>
      <c r="ALF48" s="10"/>
      <c r="ALG48" s="10"/>
      <c r="ALH48" s="10"/>
      <c r="ALI48" s="10"/>
      <c r="ALJ48" s="10"/>
      <c r="ALK48" s="10"/>
      <c r="ALL48" s="10"/>
      <c r="ALM48" s="10"/>
      <c r="ALN48" s="10"/>
      <c r="ALO48" s="10"/>
      <c r="ALP48" s="10"/>
      <c r="ALQ48" s="10"/>
      <c r="ALR48" s="10"/>
      <c r="ALS48" s="10"/>
      <c r="ALT48" s="10"/>
      <c r="ALU48" s="10"/>
      <c r="ALV48" s="10"/>
      <c r="ALW48" s="10"/>
      <c r="ALX48" s="10"/>
      <c r="ALY48" s="10"/>
      <c r="ALZ48" s="10"/>
    </row>
    <row r="49" spans="1:1022">
      <c r="A49" s="16" t="s">
        <v>115</v>
      </c>
      <c r="B49" s="31" t="s">
        <v>165</v>
      </c>
      <c r="C49" s="16" t="s">
        <v>166</v>
      </c>
      <c r="D49" s="16" t="s">
        <v>134</v>
      </c>
      <c r="E49" s="17">
        <v>50579404</v>
      </c>
      <c r="F49" s="16" t="s">
        <v>160</v>
      </c>
      <c r="G49" s="17" t="s">
        <v>167</v>
      </c>
      <c r="H49" s="54">
        <v>9</v>
      </c>
      <c r="I49" s="16" t="s">
        <v>26</v>
      </c>
      <c r="J49" s="19"/>
      <c r="K49" s="18">
        <v>0.12409000000000001</v>
      </c>
      <c r="L49" s="18">
        <f>SUM(K49*H49)</f>
        <v>1.1168100000000001</v>
      </c>
      <c r="M49" s="19"/>
      <c r="N49" s="34">
        <v>9100</v>
      </c>
      <c r="O49" s="32" t="s">
        <v>138</v>
      </c>
      <c r="P49" s="56">
        <v>41914</v>
      </c>
      <c r="Q49" s="21">
        <v>41918</v>
      </c>
      <c r="R49" s="21" t="s">
        <v>168</v>
      </c>
      <c r="S49" s="16" t="s">
        <v>169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  <c r="AKB49" s="10"/>
      <c r="AKC49" s="10"/>
      <c r="AKD49" s="10"/>
      <c r="AKE49" s="10"/>
      <c r="AKF49" s="10"/>
      <c r="AKG49" s="10"/>
      <c r="AKH49" s="10"/>
      <c r="AKI49" s="10"/>
      <c r="AKJ49" s="10"/>
      <c r="AKK49" s="10"/>
      <c r="AKL49" s="10"/>
      <c r="AKM49" s="10"/>
      <c r="AKN49" s="10"/>
      <c r="AKO49" s="10"/>
      <c r="AKP49" s="10"/>
      <c r="AKQ49" s="10"/>
      <c r="AKR49" s="10"/>
      <c r="AKS49" s="10"/>
      <c r="AKT49" s="10"/>
      <c r="AKU49" s="10"/>
      <c r="AKV49" s="10"/>
      <c r="AKW49" s="10"/>
      <c r="AKX49" s="10"/>
      <c r="AKY49" s="10"/>
      <c r="AKZ49" s="10"/>
      <c r="ALA49" s="10"/>
      <c r="ALB49" s="10"/>
      <c r="ALC49" s="10"/>
      <c r="ALD49" s="10"/>
      <c r="ALE49" s="10"/>
      <c r="ALF49" s="10"/>
      <c r="ALG49" s="10"/>
      <c r="ALH49" s="10"/>
      <c r="ALI49" s="10"/>
      <c r="ALJ49" s="10"/>
      <c r="ALK49" s="10"/>
      <c r="ALL49" s="10"/>
      <c r="ALM49" s="10"/>
      <c r="ALN49" s="10"/>
      <c r="ALO49" s="10"/>
      <c r="ALP49" s="10"/>
      <c r="ALQ49" s="10"/>
      <c r="ALR49" s="10"/>
      <c r="ALS49" s="10"/>
      <c r="ALT49" s="10"/>
      <c r="ALU49" s="10"/>
      <c r="ALV49" s="10"/>
      <c r="ALW49" s="10"/>
      <c r="ALX49" s="10"/>
      <c r="ALY49" s="10"/>
      <c r="ALZ49" s="10"/>
    </row>
    <row r="50" spans="1:1022">
      <c r="A50" s="16" t="s">
        <v>115</v>
      </c>
      <c r="B50" s="16" t="s">
        <v>170</v>
      </c>
      <c r="C50" s="16" t="s">
        <v>171</v>
      </c>
      <c r="D50" s="16"/>
      <c r="E50" s="17">
        <v>50579402</v>
      </c>
      <c r="F50" s="16" t="s">
        <v>127</v>
      </c>
      <c r="G50" s="17" t="s">
        <v>172</v>
      </c>
      <c r="H50" s="17">
        <v>5</v>
      </c>
      <c r="I50" s="16" t="s">
        <v>26</v>
      </c>
      <c r="J50" s="19"/>
      <c r="K50" s="18">
        <v>0.12795000000000001</v>
      </c>
      <c r="L50" s="18">
        <f>SUM(K50*H50)</f>
        <v>0.63975000000000004</v>
      </c>
      <c r="M50" s="19"/>
      <c r="N50" s="34">
        <v>6100</v>
      </c>
      <c r="O50" s="23" t="s">
        <v>129</v>
      </c>
      <c r="P50" s="21">
        <v>41893</v>
      </c>
      <c r="Q50" s="21">
        <v>41908</v>
      </c>
      <c r="R50" s="21" t="s">
        <v>173</v>
      </c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  <c r="XL50" s="10"/>
      <c r="XM50" s="10"/>
      <c r="XN50" s="10"/>
      <c r="XO50" s="10"/>
      <c r="XP50" s="10"/>
      <c r="XQ50" s="10"/>
      <c r="XR50" s="10"/>
      <c r="XS50" s="10"/>
      <c r="XT50" s="10"/>
      <c r="XU50" s="10"/>
      <c r="XV50" s="10"/>
      <c r="XW50" s="10"/>
      <c r="XX50" s="10"/>
      <c r="XY50" s="10"/>
      <c r="XZ50" s="10"/>
      <c r="YA50" s="10"/>
      <c r="YB50" s="10"/>
      <c r="YC50" s="10"/>
      <c r="YD50" s="10"/>
      <c r="YE50" s="10"/>
      <c r="YF50" s="10"/>
      <c r="YG50" s="10"/>
      <c r="YH50" s="10"/>
      <c r="YI50" s="10"/>
      <c r="YJ50" s="10"/>
      <c r="YK50" s="10"/>
      <c r="YL50" s="10"/>
      <c r="YM50" s="10"/>
      <c r="YN50" s="10"/>
      <c r="YO50" s="10"/>
      <c r="YP50" s="10"/>
      <c r="YQ50" s="10"/>
      <c r="YR50" s="10"/>
      <c r="YS50" s="10"/>
      <c r="YT50" s="10"/>
      <c r="YU50" s="10"/>
      <c r="YV50" s="10"/>
      <c r="YW50" s="10"/>
      <c r="YX50" s="10"/>
      <c r="YY50" s="10"/>
      <c r="YZ50" s="10"/>
      <c r="ZA50" s="10"/>
      <c r="ZB50" s="10"/>
      <c r="ZC50" s="10"/>
      <c r="ZD50" s="10"/>
      <c r="ZE50" s="10"/>
      <c r="ZF50" s="10"/>
      <c r="ZG50" s="10"/>
      <c r="ZH50" s="10"/>
      <c r="ZI50" s="10"/>
      <c r="ZJ50" s="10"/>
      <c r="ZK50" s="10"/>
      <c r="ZL50" s="10"/>
      <c r="ZM50" s="10"/>
      <c r="ZN50" s="10"/>
      <c r="ZO50" s="10"/>
      <c r="ZP50" s="10"/>
      <c r="ZQ50" s="10"/>
      <c r="ZR50" s="10"/>
      <c r="ZS50" s="10"/>
      <c r="ZT50" s="10"/>
      <c r="ZU50" s="10"/>
      <c r="ZV50" s="10"/>
      <c r="ZW50" s="10"/>
      <c r="ZX50" s="10"/>
      <c r="ZY50" s="10"/>
      <c r="ZZ50" s="10"/>
      <c r="AAA50" s="10"/>
      <c r="AAB50" s="10"/>
      <c r="AAC50" s="10"/>
      <c r="AAD50" s="10"/>
      <c r="AAE50" s="10"/>
      <c r="AAF50" s="10"/>
      <c r="AAG50" s="10"/>
      <c r="AAH50" s="10"/>
      <c r="AAI50" s="10"/>
      <c r="AAJ50" s="10"/>
      <c r="AAK50" s="10"/>
      <c r="AAL50" s="10"/>
      <c r="AAM50" s="10"/>
      <c r="AAN50" s="10"/>
      <c r="AAO50" s="10"/>
      <c r="AAP50" s="10"/>
      <c r="AAQ50" s="10"/>
      <c r="AAR50" s="10"/>
      <c r="AAS50" s="10"/>
      <c r="AAT50" s="10"/>
      <c r="AAU50" s="10"/>
      <c r="AAV50" s="10"/>
      <c r="AAW50" s="10"/>
      <c r="AAX50" s="10"/>
      <c r="AAY50" s="10"/>
      <c r="AAZ50" s="10"/>
      <c r="ABA50" s="10"/>
      <c r="ABB50" s="10"/>
      <c r="ABC50" s="10"/>
      <c r="ABD50" s="10"/>
      <c r="ABE50" s="10"/>
      <c r="ABF50" s="10"/>
      <c r="ABG50" s="10"/>
      <c r="ABH50" s="10"/>
      <c r="ABI50" s="10"/>
      <c r="ABJ50" s="10"/>
      <c r="ABK50" s="10"/>
      <c r="ABL50" s="10"/>
      <c r="ABM50" s="10"/>
      <c r="ABN50" s="10"/>
      <c r="ABO50" s="10"/>
      <c r="ABP50" s="10"/>
      <c r="ABQ50" s="10"/>
      <c r="ABR50" s="10"/>
      <c r="ABS50" s="10"/>
      <c r="ABT50" s="10"/>
      <c r="ABU50" s="10"/>
      <c r="ABV50" s="10"/>
      <c r="ABW50" s="10"/>
      <c r="ABX50" s="10"/>
      <c r="ABY50" s="10"/>
      <c r="ABZ50" s="10"/>
      <c r="ACA50" s="10"/>
      <c r="ACB50" s="10"/>
      <c r="ACC50" s="10"/>
      <c r="ACD50" s="10"/>
      <c r="ACE50" s="10"/>
      <c r="ACF50" s="10"/>
      <c r="ACG50" s="10"/>
      <c r="ACH50" s="10"/>
      <c r="ACI50" s="10"/>
      <c r="ACJ50" s="10"/>
      <c r="ACK50" s="10"/>
      <c r="ACL50" s="10"/>
      <c r="ACM50" s="10"/>
      <c r="ACN50" s="10"/>
      <c r="ACO50" s="10"/>
      <c r="ACP50" s="10"/>
      <c r="ACQ50" s="10"/>
      <c r="ACR50" s="10"/>
      <c r="ACS50" s="10"/>
      <c r="ACT50" s="10"/>
      <c r="ACU50" s="10"/>
      <c r="ACV50" s="10"/>
      <c r="ACW50" s="10"/>
      <c r="ACX50" s="10"/>
      <c r="ACY50" s="10"/>
      <c r="ACZ50" s="10"/>
      <c r="ADA50" s="10"/>
      <c r="ADB50" s="10"/>
      <c r="ADC50" s="10"/>
      <c r="ADD50" s="10"/>
      <c r="ADE50" s="10"/>
      <c r="ADF50" s="10"/>
      <c r="ADG50" s="10"/>
      <c r="ADH50" s="10"/>
      <c r="ADI50" s="10"/>
      <c r="ADJ50" s="10"/>
      <c r="ADK50" s="10"/>
      <c r="ADL50" s="10"/>
      <c r="ADM50" s="10"/>
      <c r="ADN50" s="10"/>
      <c r="ADO50" s="10"/>
      <c r="ADP50" s="10"/>
      <c r="ADQ50" s="10"/>
      <c r="ADR50" s="10"/>
      <c r="ADS50" s="10"/>
      <c r="ADT50" s="10"/>
      <c r="ADU50" s="10"/>
      <c r="ADV50" s="10"/>
      <c r="ADW50" s="10"/>
      <c r="ADX50" s="10"/>
      <c r="ADY50" s="10"/>
      <c r="ADZ50" s="10"/>
      <c r="AEA50" s="10"/>
      <c r="AEB50" s="10"/>
      <c r="AEC50" s="10"/>
      <c r="AED50" s="10"/>
      <c r="AEE50" s="10"/>
      <c r="AEF50" s="10"/>
      <c r="AEG50" s="10"/>
      <c r="AEH50" s="10"/>
      <c r="AEI50" s="10"/>
      <c r="AEJ50" s="10"/>
      <c r="AEK50" s="10"/>
      <c r="AEL50" s="10"/>
      <c r="AEM50" s="10"/>
      <c r="AEN50" s="10"/>
      <c r="AEO50" s="10"/>
      <c r="AEP50" s="10"/>
      <c r="AEQ50" s="10"/>
      <c r="AER50" s="10"/>
      <c r="AES50" s="10"/>
      <c r="AET50" s="10"/>
      <c r="AEU50" s="10"/>
      <c r="AEV50" s="10"/>
      <c r="AEW50" s="10"/>
      <c r="AEX50" s="10"/>
      <c r="AEY50" s="10"/>
      <c r="AEZ50" s="10"/>
      <c r="AFA50" s="10"/>
      <c r="AFB50" s="10"/>
      <c r="AFC50" s="10"/>
      <c r="AFD50" s="10"/>
      <c r="AFE50" s="10"/>
      <c r="AFF50" s="10"/>
      <c r="AFG50" s="10"/>
      <c r="AFH50" s="10"/>
      <c r="AFI50" s="10"/>
      <c r="AFJ50" s="10"/>
      <c r="AFK50" s="10"/>
      <c r="AFL50" s="10"/>
      <c r="AFM50" s="10"/>
      <c r="AFN50" s="10"/>
      <c r="AFO50" s="10"/>
      <c r="AFP50" s="10"/>
      <c r="AFQ50" s="10"/>
      <c r="AFR50" s="10"/>
      <c r="AFS50" s="10"/>
      <c r="AFT50" s="10"/>
      <c r="AFU50" s="10"/>
      <c r="AFV50" s="10"/>
      <c r="AFW50" s="10"/>
      <c r="AFX50" s="10"/>
      <c r="AFY50" s="10"/>
      <c r="AFZ50" s="10"/>
      <c r="AGA50" s="10"/>
      <c r="AGB50" s="10"/>
      <c r="AGC50" s="10"/>
      <c r="AGD50" s="10"/>
      <c r="AGE50" s="10"/>
      <c r="AGF50" s="10"/>
      <c r="AGG50" s="10"/>
      <c r="AGH50" s="10"/>
      <c r="AGI50" s="10"/>
      <c r="AGJ50" s="10"/>
      <c r="AGK50" s="10"/>
      <c r="AGL50" s="10"/>
      <c r="AGM50" s="10"/>
      <c r="AGN50" s="10"/>
      <c r="AGO50" s="10"/>
      <c r="AGP50" s="10"/>
      <c r="AGQ50" s="10"/>
      <c r="AGR50" s="10"/>
      <c r="AGS50" s="10"/>
      <c r="AGT50" s="10"/>
      <c r="AGU50" s="10"/>
      <c r="AGV50" s="10"/>
      <c r="AGW50" s="10"/>
      <c r="AGX50" s="10"/>
      <c r="AGY50" s="10"/>
      <c r="AGZ50" s="10"/>
      <c r="AHA50" s="10"/>
      <c r="AHB50" s="10"/>
      <c r="AHC50" s="10"/>
      <c r="AHD50" s="10"/>
      <c r="AHE50" s="10"/>
      <c r="AHF50" s="10"/>
      <c r="AHG50" s="10"/>
      <c r="AHH50" s="10"/>
      <c r="AHI50" s="10"/>
      <c r="AHJ50" s="10"/>
      <c r="AHK50" s="10"/>
      <c r="AHL50" s="10"/>
      <c r="AHM50" s="10"/>
      <c r="AHN50" s="10"/>
      <c r="AHO50" s="10"/>
      <c r="AHP50" s="10"/>
      <c r="AHQ50" s="10"/>
      <c r="AHR50" s="10"/>
      <c r="AHS50" s="10"/>
      <c r="AHT50" s="10"/>
      <c r="AHU50" s="10"/>
      <c r="AHV50" s="10"/>
      <c r="AHW50" s="10"/>
      <c r="AHX50" s="10"/>
      <c r="AHY50" s="10"/>
      <c r="AHZ50" s="10"/>
      <c r="AIA50" s="10"/>
      <c r="AIB50" s="10"/>
      <c r="AIC50" s="10"/>
      <c r="AID50" s="10"/>
      <c r="AIE50" s="10"/>
      <c r="AIF50" s="10"/>
      <c r="AIG50" s="10"/>
      <c r="AIH50" s="10"/>
      <c r="AII50" s="10"/>
      <c r="AIJ50" s="10"/>
      <c r="AIK50" s="10"/>
      <c r="AIL50" s="10"/>
      <c r="AIM50" s="10"/>
      <c r="AIN50" s="10"/>
      <c r="AIO50" s="10"/>
      <c r="AIP50" s="10"/>
      <c r="AIQ50" s="10"/>
      <c r="AIR50" s="10"/>
      <c r="AIS50" s="10"/>
      <c r="AIT50" s="10"/>
      <c r="AIU50" s="10"/>
      <c r="AIV50" s="10"/>
      <c r="AIW50" s="10"/>
      <c r="AIX50" s="10"/>
      <c r="AIY50" s="10"/>
      <c r="AIZ50" s="10"/>
      <c r="AJA50" s="10"/>
      <c r="AJB50" s="10"/>
      <c r="AJC50" s="10"/>
      <c r="AJD50" s="10"/>
      <c r="AJE50" s="10"/>
      <c r="AJF50" s="10"/>
      <c r="AJG50" s="10"/>
      <c r="AJH50" s="10"/>
      <c r="AJI50" s="10"/>
      <c r="AJJ50" s="10"/>
      <c r="AJK50" s="10"/>
      <c r="AJL50" s="10"/>
      <c r="AJM50" s="10"/>
      <c r="AJN50" s="10"/>
      <c r="AJO50" s="10"/>
      <c r="AJP50" s="10"/>
      <c r="AJQ50" s="10"/>
      <c r="AJR50" s="10"/>
      <c r="AJS50" s="10"/>
      <c r="AJT50" s="10"/>
      <c r="AJU50" s="10"/>
      <c r="AJV50" s="10"/>
      <c r="AJW50" s="10"/>
      <c r="AJX50" s="10"/>
      <c r="AJY50" s="10"/>
      <c r="AJZ50" s="10"/>
      <c r="AKA50" s="10"/>
      <c r="AKB50" s="10"/>
      <c r="AKC50" s="10"/>
      <c r="AKD50" s="10"/>
      <c r="AKE50" s="10"/>
      <c r="AKF50" s="10"/>
      <c r="AKG50" s="10"/>
      <c r="AKH50" s="10"/>
      <c r="AKI50" s="10"/>
      <c r="AKJ50" s="10"/>
      <c r="AKK50" s="10"/>
      <c r="AKL50" s="10"/>
      <c r="AKM50" s="10"/>
      <c r="AKN50" s="10"/>
      <c r="AKO50" s="10"/>
      <c r="AKP50" s="10"/>
      <c r="AKQ50" s="10"/>
      <c r="AKR50" s="10"/>
      <c r="AKS50" s="10"/>
      <c r="AKT50" s="10"/>
      <c r="AKU50" s="10"/>
      <c r="AKV50" s="10"/>
      <c r="AKW50" s="10"/>
      <c r="AKX50" s="10"/>
      <c r="AKY50" s="10"/>
      <c r="AKZ50" s="10"/>
      <c r="ALA50" s="10"/>
      <c r="ALB50" s="10"/>
      <c r="ALC50" s="10"/>
      <c r="ALD50" s="10"/>
      <c r="ALE50" s="10"/>
      <c r="ALF50" s="10"/>
      <c r="ALG50" s="10"/>
      <c r="ALH50" s="10"/>
      <c r="ALI50" s="10"/>
      <c r="ALJ50" s="10"/>
      <c r="ALK50" s="10"/>
      <c r="ALL50" s="10"/>
      <c r="ALM50" s="10"/>
      <c r="ALN50" s="10"/>
      <c r="ALO50" s="10"/>
      <c r="ALP50" s="10"/>
      <c r="ALQ50" s="10"/>
      <c r="ALR50" s="10"/>
      <c r="ALS50" s="10"/>
      <c r="ALT50" s="10"/>
      <c r="ALU50" s="10"/>
      <c r="ALV50" s="10"/>
      <c r="ALW50" s="10"/>
      <c r="ALX50" s="10"/>
      <c r="ALY50" s="10"/>
      <c r="ALZ50" s="10"/>
    </row>
    <row r="51" spans="1:1022">
      <c r="A51" s="16" t="s">
        <v>115</v>
      </c>
      <c r="B51" s="31" t="s">
        <v>174</v>
      </c>
      <c r="C51" s="61" t="s">
        <v>175</v>
      </c>
      <c r="D51" s="25"/>
      <c r="E51" s="26"/>
      <c r="F51" s="25" t="s">
        <v>127</v>
      </c>
      <c r="G51" s="62" t="s">
        <v>176</v>
      </c>
      <c r="H51" s="26">
        <v>6</v>
      </c>
      <c r="I51" s="16" t="s">
        <v>26</v>
      </c>
      <c r="J51" s="19"/>
      <c r="K51" s="60">
        <v>0.18462999999999999</v>
      </c>
      <c r="L51" s="18">
        <f>SUM(K51*H51)</f>
        <v>1.10778</v>
      </c>
      <c r="M51" s="19"/>
      <c r="N51" s="34">
        <v>6100</v>
      </c>
      <c r="O51" s="23" t="s">
        <v>129</v>
      </c>
      <c r="P51" s="21">
        <v>41893</v>
      </c>
      <c r="Q51" s="21">
        <v>41908</v>
      </c>
      <c r="R51" s="21" t="s">
        <v>173</v>
      </c>
      <c r="S51" s="16"/>
      <c r="T51" s="10"/>
      <c r="U51" s="10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  <c r="IZ51" s="64"/>
      <c r="JA51" s="64"/>
      <c r="JB51" s="64"/>
      <c r="JC51" s="64"/>
      <c r="JD51" s="64"/>
      <c r="JE51" s="64"/>
      <c r="JF51" s="64"/>
      <c r="JG51" s="64"/>
      <c r="JH51" s="64"/>
      <c r="JI51" s="64"/>
      <c r="JJ51" s="64"/>
      <c r="JK51" s="64"/>
      <c r="JL51" s="64"/>
      <c r="JM51" s="64"/>
      <c r="JN51" s="64"/>
      <c r="JO51" s="64"/>
      <c r="JP51" s="64"/>
      <c r="JQ51" s="64"/>
      <c r="JR51" s="64"/>
      <c r="JS51" s="64"/>
      <c r="JT51" s="64"/>
      <c r="JU51" s="64"/>
      <c r="JV51" s="64"/>
      <c r="JW51" s="64"/>
      <c r="JX51" s="64"/>
      <c r="JY51" s="64"/>
      <c r="JZ51" s="64"/>
      <c r="KA51" s="64"/>
      <c r="KB51" s="64"/>
      <c r="KC51" s="64"/>
      <c r="KD51" s="64"/>
      <c r="KE51" s="64"/>
      <c r="KF51" s="64"/>
      <c r="KG51" s="64"/>
      <c r="KH51" s="64"/>
      <c r="KI51" s="64"/>
      <c r="KJ51" s="64"/>
      <c r="KK51" s="64"/>
      <c r="KL51" s="64"/>
      <c r="KM51" s="64"/>
      <c r="KN51" s="64"/>
      <c r="KO51" s="64"/>
      <c r="KP51" s="64"/>
      <c r="KQ51" s="64"/>
      <c r="KR51" s="64"/>
      <c r="KS51" s="64"/>
      <c r="KT51" s="64"/>
      <c r="KU51" s="64"/>
      <c r="KV51" s="64"/>
      <c r="KW51" s="64"/>
      <c r="KX51" s="64"/>
      <c r="KY51" s="64"/>
      <c r="KZ51" s="64"/>
      <c r="LA51" s="64"/>
      <c r="LB51" s="64"/>
      <c r="LC51" s="64"/>
      <c r="LD51" s="64"/>
      <c r="LE51" s="64"/>
      <c r="LF51" s="64"/>
      <c r="LG51" s="64"/>
      <c r="LH51" s="64"/>
      <c r="LI51" s="64"/>
      <c r="LJ51" s="64"/>
      <c r="LK51" s="64"/>
      <c r="LL51" s="64"/>
      <c r="LM51" s="64"/>
      <c r="LN51" s="64"/>
      <c r="LO51" s="64"/>
      <c r="LP51" s="64"/>
      <c r="LQ51" s="64"/>
      <c r="LR51" s="64"/>
      <c r="LS51" s="64"/>
      <c r="LT51" s="64"/>
      <c r="LU51" s="64"/>
      <c r="LV51" s="64"/>
      <c r="LW51" s="64"/>
      <c r="LX51" s="64"/>
      <c r="LY51" s="64"/>
      <c r="LZ51" s="64"/>
      <c r="MA51" s="64"/>
      <c r="MB51" s="64"/>
      <c r="MC51" s="64"/>
      <c r="MD51" s="64"/>
      <c r="ME51" s="64"/>
      <c r="MF51" s="64"/>
      <c r="MG51" s="64"/>
      <c r="MH51" s="64"/>
      <c r="MI51" s="64"/>
      <c r="MJ51" s="64"/>
      <c r="MK51" s="64"/>
      <c r="ML51" s="64"/>
      <c r="MM51" s="64"/>
      <c r="MN51" s="64"/>
      <c r="MO51" s="64"/>
      <c r="MP51" s="64"/>
      <c r="MQ51" s="64"/>
      <c r="MR51" s="64"/>
      <c r="MS51" s="64"/>
      <c r="MT51" s="64"/>
      <c r="MU51" s="64"/>
      <c r="MV51" s="64"/>
      <c r="MW51" s="64"/>
      <c r="MX51" s="64"/>
      <c r="MY51" s="64"/>
      <c r="MZ51" s="64"/>
      <c r="NA51" s="64"/>
      <c r="NB51" s="64"/>
      <c r="NC51" s="64"/>
      <c r="ND51" s="64"/>
      <c r="NE51" s="64"/>
      <c r="NF51" s="64"/>
      <c r="NG51" s="64"/>
      <c r="NH51" s="64"/>
      <c r="NI51" s="64"/>
      <c r="NJ51" s="64"/>
      <c r="NK51" s="64"/>
      <c r="NL51" s="64"/>
      <c r="NM51" s="64"/>
      <c r="NN51" s="64"/>
      <c r="NO51" s="64"/>
      <c r="NP51" s="64"/>
      <c r="NQ51" s="64"/>
      <c r="NR51" s="64"/>
      <c r="NS51" s="64"/>
      <c r="NT51" s="64"/>
      <c r="NU51" s="64"/>
      <c r="NV51" s="64"/>
      <c r="NW51" s="64"/>
      <c r="NX51" s="64"/>
      <c r="NY51" s="64"/>
      <c r="NZ51" s="64"/>
      <c r="OA51" s="64"/>
      <c r="OB51" s="64"/>
      <c r="OC51" s="64"/>
      <c r="OD51" s="64"/>
      <c r="OE51" s="64"/>
      <c r="OF51" s="64"/>
      <c r="OG51" s="64"/>
      <c r="OH51" s="64"/>
      <c r="OI51" s="64"/>
      <c r="OJ51" s="64"/>
      <c r="OK51" s="64"/>
      <c r="OL51" s="64"/>
      <c r="OM51" s="64"/>
      <c r="ON51" s="64"/>
      <c r="OO51" s="64"/>
      <c r="OP51" s="64"/>
      <c r="OQ51" s="64"/>
      <c r="OR51" s="64"/>
      <c r="OS51" s="64"/>
      <c r="OT51" s="64"/>
      <c r="OU51" s="64"/>
      <c r="OV51" s="64"/>
      <c r="OW51" s="64"/>
      <c r="OX51" s="64"/>
      <c r="OY51" s="64"/>
      <c r="OZ51" s="64"/>
      <c r="PA51" s="64"/>
      <c r="PB51" s="64"/>
      <c r="PC51" s="64"/>
      <c r="PD51" s="64"/>
      <c r="PE51" s="64"/>
      <c r="PF51" s="64"/>
      <c r="PG51" s="64"/>
      <c r="PH51" s="64"/>
      <c r="PI51" s="64"/>
      <c r="PJ51" s="64"/>
      <c r="PK51" s="64"/>
      <c r="PL51" s="64"/>
      <c r="PM51" s="64"/>
      <c r="PN51" s="64"/>
      <c r="PO51" s="64"/>
      <c r="PP51" s="64"/>
      <c r="PQ51" s="64"/>
      <c r="PR51" s="64"/>
      <c r="PS51" s="64"/>
      <c r="PT51" s="64"/>
      <c r="PU51" s="64"/>
      <c r="PV51" s="64"/>
      <c r="PW51" s="64"/>
      <c r="PX51" s="64"/>
      <c r="PY51" s="64"/>
      <c r="PZ51" s="64"/>
      <c r="QA51" s="64"/>
      <c r="QB51" s="64"/>
      <c r="QC51" s="64"/>
      <c r="QD51" s="64"/>
      <c r="QE51" s="64"/>
      <c r="QF51" s="64"/>
      <c r="QG51" s="64"/>
      <c r="QH51" s="64"/>
      <c r="QI51" s="64"/>
      <c r="QJ51" s="64"/>
      <c r="QK51" s="64"/>
      <c r="QL51" s="64"/>
      <c r="QM51" s="64"/>
      <c r="QN51" s="64"/>
      <c r="QO51" s="64"/>
      <c r="QP51" s="64"/>
      <c r="QQ51" s="64"/>
      <c r="QR51" s="64"/>
      <c r="QS51" s="64"/>
      <c r="QT51" s="64"/>
      <c r="QU51" s="64"/>
      <c r="QV51" s="64"/>
      <c r="QW51" s="64"/>
      <c r="QX51" s="64"/>
      <c r="QY51" s="64"/>
      <c r="QZ51" s="64"/>
      <c r="RA51" s="64"/>
      <c r="RB51" s="64"/>
      <c r="RC51" s="64"/>
      <c r="RD51" s="64"/>
      <c r="RE51" s="64"/>
      <c r="RF51" s="64"/>
      <c r="RG51" s="64"/>
      <c r="RH51" s="64"/>
      <c r="RI51" s="64"/>
      <c r="RJ51" s="64"/>
      <c r="RK51" s="64"/>
      <c r="RL51" s="64"/>
      <c r="RM51" s="64"/>
      <c r="RN51" s="64"/>
      <c r="RO51" s="64"/>
      <c r="RP51" s="64"/>
      <c r="RQ51" s="64"/>
      <c r="RR51" s="64"/>
      <c r="RS51" s="64"/>
      <c r="RT51" s="64"/>
      <c r="RU51" s="64"/>
      <c r="RV51" s="64"/>
      <c r="RW51" s="64"/>
      <c r="RX51" s="64"/>
      <c r="RY51" s="64"/>
      <c r="RZ51" s="64"/>
      <c r="SA51" s="64"/>
      <c r="SB51" s="64"/>
      <c r="SC51" s="64"/>
      <c r="SD51" s="64"/>
      <c r="SE51" s="64"/>
      <c r="SF51" s="64"/>
      <c r="SG51" s="64"/>
      <c r="SH51" s="64"/>
      <c r="SI51" s="64"/>
      <c r="SJ51" s="64"/>
      <c r="SK51" s="64"/>
      <c r="SL51" s="64"/>
      <c r="SM51" s="64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4"/>
      <c r="TB51" s="64"/>
      <c r="TC51" s="64"/>
      <c r="TD51" s="64"/>
      <c r="TE51" s="64"/>
      <c r="TF51" s="64"/>
      <c r="TG51" s="64"/>
      <c r="TH51" s="64"/>
      <c r="TI51" s="64"/>
      <c r="TJ51" s="64"/>
      <c r="TK51" s="64"/>
      <c r="TL51" s="64"/>
      <c r="TM51" s="64"/>
      <c r="TN51" s="64"/>
      <c r="TO51" s="64"/>
      <c r="TP51" s="64"/>
      <c r="TQ51" s="64"/>
      <c r="TR51" s="64"/>
      <c r="TS51" s="64"/>
      <c r="TT51" s="64"/>
      <c r="TU51" s="64"/>
      <c r="TV51" s="64"/>
      <c r="TW51" s="64"/>
      <c r="TX51" s="64"/>
      <c r="TY51" s="64"/>
      <c r="TZ51" s="64"/>
      <c r="UA51" s="64"/>
      <c r="UB51" s="64"/>
      <c r="UC51" s="64"/>
      <c r="UD51" s="64"/>
      <c r="UE51" s="64"/>
      <c r="UF51" s="64"/>
      <c r="UG51" s="64"/>
      <c r="UH51" s="64"/>
      <c r="UI51" s="64"/>
      <c r="UJ51" s="64"/>
      <c r="UK51" s="64"/>
      <c r="UL51" s="64"/>
      <c r="UM51" s="64"/>
      <c r="UN51" s="64"/>
      <c r="UO51" s="64"/>
      <c r="UP51" s="64"/>
      <c r="UQ51" s="64"/>
      <c r="UR51" s="64"/>
      <c r="US51" s="64"/>
      <c r="UT51" s="64"/>
      <c r="UU51" s="64"/>
      <c r="UV51" s="64"/>
      <c r="UW51" s="64"/>
      <c r="UX51" s="64"/>
      <c r="UY51" s="64"/>
      <c r="UZ51" s="64"/>
      <c r="VA51" s="64"/>
      <c r="VB51" s="64"/>
      <c r="VC51" s="64"/>
      <c r="VD51" s="64"/>
      <c r="VE51" s="64"/>
      <c r="VF51" s="64"/>
      <c r="VG51" s="64"/>
      <c r="VH51" s="64"/>
      <c r="VI51" s="64"/>
      <c r="VJ51" s="64"/>
      <c r="VK51" s="64"/>
      <c r="VL51" s="64"/>
      <c r="VM51" s="64"/>
      <c r="VN51" s="64"/>
      <c r="VO51" s="64"/>
      <c r="VP51" s="64"/>
      <c r="VQ51" s="64"/>
      <c r="VR51" s="64"/>
      <c r="VS51" s="64"/>
      <c r="VT51" s="64"/>
      <c r="VU51" s="64"/>
      <c r="VV51" s="64"/>
      <c r="VW51" s="64"/>
      <c r="VX51" s="64"/>
      <c r="VY51" s="64"/>
      <c r="VZ51" s="64"/>
      <c r="WA51" s="64"/>
      <c r="WB51" s="64"/>
      <c r="WC51" s="64"/>
      <c r="WD51" s="64"/>
      <c r="WE51" s="64"/>
      <c r="WF51" s="64"/>
      <c r="WG51" s="64"/>
      <c r="WH51" s="64"/>
      <c r="WI51" s="64"/>
      <c r="WJ51" s="64"/>
      <c r="WK51" s="64"/>
      <c r="WL51" s="64"/>
      <c r="WM51" s="64"/>
      <c r="WN51" s="64"/>
      <c r="WO51" s="64"/>
      <c r="WP51" s="64"/>
      <c r="WQ51" s="64"/>
      <c r="WR51" s="64"/>
      <c r="WS51" s="64"/>
      <c r="WT51" s="64"/>
      <c r="WU51" s="64"/>
      <c r="WV51" s="64"/>
      <c r="WW51" s="64"/>
      <c r="WX51" s="64"/>
      <c r="WY51" s="64"/>
      <c r="WZ51" s="64"/>
      <c r="XA51" s="64"/>
      <c r="XB51" s="64"/>
      <c r="XC51" s="64"/>
      <c r="XD51" s="64"/>
      <c r="XE51" s="64"/>
      <c r="XF51" s="64"/>
      <c r="XG51" s="64"/>
      <c r="XH51" s="64"/>
      <c r="XI51" s="64"/>
      <c r="XJ51" s="64"/>
      <c r="XK51" s="64"/>
      <c r="XL51" s="64"/>
      <c r="XM51" s="64"/>
      <c r="XN51" s="64"/>
      <c r="XO51" s="64"/>
      <c r="XP51" s="64"/>
      <c r="XQ51" s="64"/>
      <c r="XR51" s="64"/>
      <c r="XS51" s="64"/>
      <c r="XT51" s="64"/>
      <c r="XU51" s="64"/>
      <c r="XV51" s="64"/>
      <c r="XW51" s="64"/>
      <c r="XX51" s="64"/>
      <c r="XY51" s="64"/>
      <c r="XZ51" s="64"/>
      <c r="YA51" s="64"/>
      <c r="YB51" s="64"/>
      <c r="YC51" s="64"/>
      <c r="YD51" s="64"/>
      <c r="YE51" s="64"/>
      <c r="YF51" s="64"/>
      <c r="YG51" s="64"/>
      <c r="YH51" s="64"/>
      <c r="YI51" s="64"/>
      <c r="YJ51" s="64"/>
      <c r="YK51" s="64"/>
      <c r="YL51" s="64"/>
      <c r="YM51" s="64"/>
      <c r="YN51" s="64"/>
      <c r="YO51" s="64"/>
      <c r="YP51" s="64"/>
      <c r="YQ51" s="64"/>
      <c r="YR51" s="64"/>
      <c r="YS51" s="64"/>
      <c r="YT51" s="64"/>
      <c r="YU51" s="64"/>
      <c r="YV51" s="64"/>
      <c r="YW51" s="64"/>
      <c r="YX51" s="64"/>
      <c r="YY51" s="64"/>
      <c r="YZ51" s="64"/>
      <c r="ZA51" s="64"/>
      <c r="ZB51" s="64"/>
      <c r="ZC51" s="64"/>
      <c r="ZD51" s="64"/>
      <c r="ZE51" s="64"/>
      <c r="ZF51" s="64"/>
      <c r="ZG51" s="64"/>
      <c r="ZH51" s="64"/>
      <c r="ZI51" s="64"/>
      <c r="ZJ51" s="64"/>
      <c r="ZK51" s="64"/>
      <c r="ZL51" s="64"/>
      <c r="ZM51" s="64"/>
      <c r="ZN51" s="64"/>
      <c r="ZO51" s="64"/>
      <c r="ZP51" s="64"/>
      <c r="ZQ51" s="64"/>
      <c r="ZR51" s="64"/>
      <c r="ZS51" s="64"/>
      <c r="ZT51" s="64"/>
      <c r="ZU51" s="64"/>
      <c r="ZV51" s="64"/>
      <c r="ZW51" s="64"/>
      <c r="ZX51" s="64"/>
      <c r="ZY51" s="64"/>
      <c r="ZZ51" s="64"/>
      <c r="AAA51" s="64"/>
      <c r="AAB51" s="64"/>
      <c r="AAC51" s="64"/>
      <c r="AAD51" s="64"/>
      <c r="AAE51" s="64"/>
      <c r="AAF51" s="64"/>
      <c r="AAG51" s="64"/>
      <c r="AAH51" s="64"/>
      <c r="AAI51" s="64"/>
      <c r="AAJ51" s="64"/>
      <c r="AAK51" s="64"/>
      <c r="AAL51" s="64"/>
      <c r="AAM51" s="64"/>
      <c r="AAN51" s="64"/>
      <c r="AAO51" s="64"/>
      <c r="AAP51" s="64"/>
      <c r="AAQ51" s="64"/>
      <c r="AAR51" s="64"/>
      <c r="AAS51" s="64"/>
      <c r="AAT51" s="64"/>
      <c r="AAU51" s="64"/>
      <c r="AAV51" s="64"/>
      <c r="AAW51" s="64"/>
      <c r="AAX51" s="64"/>
      <c r="AAY51" s="64"/>
      <c r="AAZ51" s="64"/>
      <c r="ABA51" s="64"/>
      <c r="ABB51" s="64"/>
      <c r="ABC51" s="64"/>
      <c r="ABD51" s="64"/>
      <c r="ABE51" s="64"/>
      <c r="ABF51" s="64"/>
      <c r="ABG51" s="64"/>
      <c r="ABH51" s="64"/>
      <c r="ABI51" s="64"/>
      <c r="ABJ51" s="64"/>
      <c r="ABK51" s="64"/>
      <c r="ABL51" s="64"/>
      <c r="ABM51" s="64"/>
      <c r="ABN51" s="64"/>
      <c r="ABO51" s="64"/>
      <c r="ABP51" s="64"/>
      <c r="ABQ51" s="64"/>
      <c r="ABR51" s="64"/>
      <c r="ABS51" s="64"/>
      <c r="ABT51" s="64"/>
      <c r="ABU51" s="64"/>
      <c r="ABV51" s="64"/>
      <c r="ABW51" s="64"/>
      <c r="ABX51" s="64"/>
      <c r="ABY51" s="64"/>
      <c r="ABZ51" s="64"/>
      <c r="ACA51" s="64"/>
      <c r="ACB51" s="64"/>
      <c r="ACC51" s="64"/>
      <c r="ACD51" s="64"/>
      <c r="ACE51" s="64"/>
      <c r="ACF51" s="64"/>
      <c r="ACG51" s="64"/>
      <c r="ACH51" s="64"/>
      <c r="ACI51" s="64"/>
      <c r="ACJ51" s="64"/>
      <c r="ACK51" s="64"/>
      <c r="ACL51" s="64"/>
      <c r="ACM51" s="64"/>
      <c r="ACN51" s="64"/>
      <c r="ACO51" s="64"/>
      <c r="ACP51" s="64"/>
      <c r="ACQ51" s="64"/>
      <c r="ACR51" s="64"/>
      <c r="ACS51" s="64"/>
      <c r="ACT51" s="64"/>
      <c r="ACU51" s="64"/>
      <c r="ACV51" s="64"/>
      <c r="ACW51" s="64"/>
      <c r="ACX51" s="64"/>
      <c r="ACY51" s="64"/>
      <c r="ACZ51" s="64"/>
      <c r="ADA51" s="64"/>
      <c r="ADB51" s="64"/>
      <c r="ADC51" s="64"/>
      <c r="ADD51" s="64"/>
      <c r="ADE51" s="64"/>
      <c r="ADF51" s="64"/>
      <c r="ADG51" s="64"/>
      <c r="ADH51" s="64"/>
      <c r="ADI51" s="64"/>
      <c r="ADJ51" s="64"/>
      <c r="ADK51" s="64"/>
      <c r="ADL51" s="64"/>
      <c r="ADM51" s="64"/>
      <c r="ADN51" s="64"/>
      <c r="ADO51" s="64"/>
      <c r="ADP51" s="64"/>
      <c r="ADQ51" s="64"/>
      <c r="ADR51" s="64"/>
      <c r="ADS51" s="64"/>
      <c r="ADT51" s="64"/>
      <c r="ADU51" s="64"/>
      <c r="ADV51" s="64"/>
      <c r="ADW51" s="64"/>
      <c r="ADX51" s="64"/>
      <c r="ADY51" s="64"/>
      <c r="ADZ51" s="64"/>
      <c r="AEA51" s="64"/>
      <c r="AEB51" s="64"/>
      <c r="AEC51" s="64"/>
      <c r="AED51" s="64"/>
      <c r="AEE51" s="64"/>
      <c r="AEF51" s="64"/>
      <c r="AEG51" s="64"/>
      <c r="AEH51" s="64"/>
      <c r="AEI51" s="64"/>
      <c r="AEJ51" s="64"/>
      <c r="AEK51" s="64"/>
      <c r="AEL51" s="64"/>
      <c r="AEM51" s="64"/>
      <c r="AEN51" s="64"/>
      <c r="AEO51" s="64"/>
      <c r="AEP51" s="64"/>
      <c r="AEQ51" s="64"/>
      <c r="AER51" s="64"/>
      <c r="AES51" s="64"/>
      <c r="AET51" s="64"/>
      <c r="AEU51" s="64"/>
      <c r="AEV51" s="64"/>
      <c r="AEW51" s="64"/>
      <c r="AEX51" s="64"/>
      <c r="AEY51" s="64"/>
      <c r="AEZ51" s="64"/>
      <c r="AFA51" s="64"/>
      <c r="AFB51" s="64"/>
      <c r="AFC51" s="64"/>
      <c r="AFD51" s="64"/>
      <c r="AFE51" s="64"/>
      <c r="AFF51" s="64"/>
      <c r="AFG51" s="64"/>
      <c r="AFH51" s="64"/>
      <c r="AFI51" s="64"/>
      <c r="AFJ51" s="64"/>
      <c r="AFK51" s="64"/>
      <c r="AFL51" s="64"/>
      <c r="AFM51" s="64"/>
      <c r="AFN51" s="64"/>
      <c r="AFO51" s="64"/>
      <c r="AFP51" s="64"/>
      <c r="AFQ51" s="64"/>
      <c r="AFR51" s="64"/>
      <c r="AFS51" s="64"/>
      <c r="AFT51" s="64"/>
      <c r="AFU51" s="64"/>
      <c r="AFV51" s="64"/>
      <c r="AFW51" s="64"/>
      <c r="AFX51" s="64"/>
      <c r="AFY51" s="64"/>
      <c r="AFZ51" s="64"/>
      <c r="AGA51" s="64"/>
      <c r="AGB51" s="64"/>
      <c r="AGC51" s="64"/>
      <c r="AGD51" s="64"/>
      <c r="AGE51" s="64"/>
      <c r="AGF51" s="64"/>
      <c r="AGG51" s="64"/>
      <c r="AGH51" s="64"/>
      <c r="AGI51" s="64"/>
      <c r="AGJ51" s="64"/>
      <c r="AGK51" s="64"/>
      <c r="AGL51" s="64"/>
      <c r="AGM51" s="64"/>
      <c r="AGN51" s="64"/>
      <c r="AGO51" s="64"/>
      <c r="AGP51" s="64"/>
      <c r="AGQ51" s="64"/>
      <c r="AGR51" s="64"/>
      <c r="AGS51" s="64"/>
      <c r="AGT51" s="64"/>
      <c r="AGU51" s="64"/>
      <c r="AGV51" s="64"/>
      <c r="AGW51" s="64"/>
      <c r="AGX51" s="64"/>
      <c r="AGY51" s="64"/>
      <c r="AGZ51" s="64"/>
      <c r="AHA51" s="64"/>
      <c r="AHB51" s="64"/>
      <c r="AHC51" s="64"/>
      <c r="AHD51" s="64"/>
      <c r="AHE51" s="64"/>
      <c r="AHF51" s="64"/>
      <c r="AHG51" s="64"/>
      <c r="AHH51" s="64"/>
      <c r="AHI51" s="64"/>
      <c r="AHJ51" s="64"/>
      <c r="AHK51" s="64"/>
      <c r="AHL51" s="64"/>
      <c r="AHM51" s="64"/>
      <c r="AHN51" s="64"/>
      <c r="AHO51" s="64"/>
      <c r="AHP51" s="64"/>
      <c r="AHQ51" s="64"/>
      <c r="AHR51" s="64"/>
      <c r="AHS51" s="64"/>
      <c r="AHT51" s="64"/>
      <c r="AHU51" s="64"/>
      <c r="AHV51" s="64"/>
      <c r="AHW51" s="64"/>
      <c r="AHX51" s="64"/>
      <c r="AHY51" s="64"/>
      <c r="AHZ51" s="64"/>
      <c r="AIA51" s="64"/>
      <c r="AIB51" s="64"/>
      <c r="AIC51" s="64"/>
      <c r="AID51" s="64"/>
      <c r="AIE51" s="64"/>
      <c r="AIF51" s="64"/>
      <c r="AIG51" s="64"/>
      <c r="AIH51" s="64"/>
      <c r="AII51" s="64"/>
      <c r="AIJ51" s="64"/>
      <c r="AIK51" s="64"/>
      <c r="AIL51" s="64"/>
      <c r="AIM51" s="64"/>
      <c r="AIN51" s="64"/>
      <c r="AIO51" s="64"/>
      <c r="AIP51" s="64"/>
      <c r="AIQ51" s="64"/>
      <c r="AIR51" s="64"/>
      <c r="AIS51" s="64"/>
      <c r="AIT51" s="64"/>
      <c r="AIU51" s="64"/>
      <c r="AIV51" s="64"/>
      <c r="AIW51" s="64"/>
      <c r="AIX51" s="64"/>
      <c r="AIY51" s="64"/>
      <c r="AIZ51" s="64"/>
      <c r="AJA51" s="64"/>
      <c r="AJB51" s="64"/>
      <c r="AJC51" s="64"/>
      <c r="AJD51" s="64"/>
      <c r="AJE51" s="64"/>
      <c r="AJF51" s="64"/>
      <c r="AJG51" s="64"/>
      <c r="AJH51" s="64"/>
      <c r="AJI51" s="64"/>
      <c r="AJJ51" s="64"/>
      <c r="AJK51" s="64"/>
      <c r="AJL51" s="64"/>
      <c r="AJM51" s="64"/>
      <c r="AJN51" s="64"/>
      <c r="AJO51" s="64"/>
      <c r="AJP51" s="64"/>
      <c r="AJQ51" s="64"/>
      <c r="AJR51" s="64"/>
      <c r="AJS51" s="64"/>
      <c r="AJT51" s="64"/>
      <c r="AJU51" s="64"/>
      <c r="AJV51" s="64"/>
      <c r="AJW51" s="64"/>
      <c r="AJX51" s="64"/>
      <c r="AJY51" s="64"/>
      <c r="AJZ51" s="64"/>
      <c r="AKA51" s="64"/>
      <c r="AKB51" s="64"/>
      <c r="AKC51" s="64"/>
      <c r="AKD51" s="64"/>
      <c r="AKE51" s="64"/>
      <c r="AKF51" s="64"/>
      <c r="AKG51" s="64"/>
      <c r="AKH51" s="64"/>
      <c r="AKI51" s="64"/>
      <c r="AKJ51" s="64"/>
      <c r="AKK51" s="64"/>
      <c r="AKL51" s="64"/>
      <c r="AKM51" s="64"/>
      <c r="AKN51" s="64"/>
      <c r="AKO51" s="64"/>
      <c r="AKP51" s="64"/>
      <c r="AKQ51" s="64"/>
      <c r="AKR51" s="64"/>
      <c r="AKS51" s="64"/>
      <c r="AKT51" s="64"/>
      <c r="AKU51" s="64"/>
      <c r="AKV51" s="64"/>
      <c r="AKW51" s="64"/>
      <c r="AKX51" s="64"/>
      <c r="AKY51" s="64"/>
      <c r="AKZ51" s="64"/>
      <c r="ALA51" s="64"/>
      <c r="ALB51" s="64"/>
      <c r="ALC51" s="64"/>
      <c r="ALD51" s="64"/>
      <c r="ALE51" s="64"/>
      <c r="ALF51" s="64"/>
      <c r="ALG51" s="64"/>
      <c r="ALH51" s="64"/>
      <c r="ALI51" s="64"/>
      <c r="ALJ51" s="64"/>
      <c r="ALK51" s="64"/>
      <c r="ALL51" s="64"/>
      <c r="ALM51" s="64"/>
      <c r="ALN51" s="64"/>
      <c r="ALO51" s="64"/>
      <c r="ALP51" s="64"/>
      <c r="ALQ51" s="64"/>
      <c r="ALR51" s="64"/>
      <c r="ALS51" s="64"/>
      <c r="ALT51" s="64"/>
      <c r="ALU51" s="64"/>
      <c r="ALV51" s="64"/>
      <c r="ALW51" s="64"/>
      <c r="ALX51" s="64"/>
      <c r="ALY51" s="64"/>
      <c r="ALZ51" s="64"/>
      <c r="AMA51" s="48"/>
      <c r="AMB51" s="48"/>
      <c r="AMC51" s="48"/>
      <c r="AMD51" s="48"/>
      <c r="AME51" s="48"/>
      <c r="AMF51" s="48"/>
      <c r="AMG51" s="48"/>
      <c r="AMH51" s="48"/>
    </row>
    <row r="52" spans="1:1022">
      <c r="A52" s="16" t="s">
        <v>115</v>
      </c>
      <c r="B52" s="31" t="s">
        <v>177</v>
      </c>
      <c r="C52" s="51" t="s">
        <v>178</v>
      </c>
      <c r="D52" s="31"/>
      <c r="E52" s="32"/>
      <c r="F52" s="31" t="s">
        <v>127</v>
      </c>
      <c r="G52" s="52" t="s">
        <v>179</v>
      </c>
      <c r="H52" s="32">
        <v>12</v>
      </c>
      <c r="I52" s="31" t="s">
        <v>26</v>
      </c>
      <c r="J52" s="19"/>
      <c r="K52" s="53">
        <v>0.22</v>
      </c>
      <c r="L52" s="18">
        <f>SUM(K52*H52)</f>
        <v>2.64</v>
      </c>
      <c r="M52" s="19"/>
      <c r="N52" s="34">
        <v>12100</v>
      </c>
      <c r="O52" s="23" t="s">
        <v>129</v>
      </c>
      <c r="P52" s="21">
        <v>41893</v>
      </c>
      <c r="Q52" s="21">
        <v>41908</v>
      </c>
      <c r="R52" s="21" t="s">
        <v>180</v>
      </c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  <c r="OB52" s="47"/>
      <c r="OC52" s="47"/>
      <c r="OD52" s="47"/>
      <c r="OE52" s="47"/>
      <c r="OF52" s="47"/>
      <c r="OG52" s="47"/>
      <c r="OH52" s="47"/>
      <c r="OI52" s="47"/>
      <c r="OJ52" s="47"/>
      <c r="OK52" s="47"/>
      <c r="OL52" s="47"/>
      <c r="OM52" s="47"/>
      <c r="ON52" s="47"/>
      <c r="OO52" s="47"/>
      <c r="OP52" s="47"/>
      <c r="OQ52" s="47"/>
      <c r="OR52" s="47"/>
      <c r="OS52" s="47"/>
      <c r="OT52" s="47"/>
      <c r="OU52" s="47"/>
      <c r="OV52" s="47"/>
      <c r="OW52" s="47"/>
      <c r="OX52" s="47"/>
      <c r="OY52" s="47"/>
      <c r="OZ52" s="47"/>
      <c r="PA52" s="47"/>
      <c r="PB52" s="47"/>
      <c r="PC52" s="47"/>
      <c r="PD52" s="47"/>
      <c r="PE52" s="47"/>
      <c r="PF52" s="47"/>
      <c r="PG52" s="47"/>
      <c r="PH52" s="47"/>
      <c r="PI52" s="47"/>
      <c r="PJ52" s="47"/>
      <c r="PK52" s="47"/>
      <c r="PL52" s="47"/>
      <c r="PM52" s="47"/>
      <c r="PN52" s="47"/>
      <c r="PO52" s="47"/>
      <c r="PP52" s="47"/>
      <c r="PQ52" s="47"/>
      <c r="PR52" s="47"/>
      <c r="PS52" s="47"/>
      <c r="PT52" s="47"/>
      <c r="PU52" s="47"/>
      <c r="PV52" s="47"/>
      <c r="PW52" s="47"/>
      <c r="PX52" s="47"/>
      <c r="PY52" s="47"/>
      <c r="PZ52" s="47"/>
      <c r="QA52" s="47"/>
      <c r="QB52" s="47"/>
      <c r="QC52" s="47"/>
      <c r="QD52" s="47"/>
      <c r="QE52" s="47"/>
      <c r="QF52" s="47"/>
      <c r="QG52" s="47"/>
      <c r="QH52" s="47"/>
      <c r="QI52" s="47"/>
      <c r="QJ52" s="47"/>
      <c r="QK52" s="47"/>
      <c r="QL52" s="47"/>
      <c r="QM52" s="47"/>
      <c r="QN52" s="47"/>
      <c r="QO52" s="47"/>
      <c r="QP52" s="47"/>
      <c r="QQ52" s="47"/>
      <c r="QR52" s="47"/>
      <c r="QS52" s="47"/>
      <c r="QT52" s="47"/>
      <c r="QU52" s="47"/>
      <c r="QV52" s="47"/>
      <c r="QW52" s="47"/>
      <c r="QX52" s="47"/>
      <c r="QY52" s="47"/>
      <c r="QZ52" s="47"/>
      <c r="RA52" s="47"/>
      <c r="RB52" s="47"/>
      <c r="RC52" s="47"/>
      <c r="RD52" s="47"/>
      <c r="RE52" s="47"/>
      <c r="RF52" s="47"/>
      <c r="RG52" s="47"/>
      <c r="RH52" s="47"/>
      <c r="RI52" s="47"/>
      <c r="RJ52" s="47"/>
      <c r="RK52" s="47"/>
      <c r="RL52" s="47"/>
      <c r="RM52" s="47"/>
      <c r="RN52" s="47"/>
      <c r="RO52" s="47"/>
      <c r="RP52" s="47"/>
      <c r="RQ52" s="47"/>
      <c r="RR52" s="47"/>
      <c r="RS52" s="47"/>
      <c r="RT52" s="47"/>
      <c r="RU52" s="47"/>
      <c r="RV52" s="47"/>
      <c r="RW52" s="47"/>
      <c r="RX52" s="47"/>
      <c r="RY52" s="47"/>
      <c r="RZ52" s="47"/>
      <c r="SA52" s="47"/>
      <c r="SB52" s="47"/>
      <c r="SC52" s="47"/>
      <c r="SD52" s="47"/>
      <c r="SE52" s="47"/>
      <c r="SF52" s="47"/>
      <c r="SG52" s="47"/>
      <c r="SH52" s="47"/>
      <c r="SI52" s="47"/>
      <c r="SJ52" s="47"/>
      <c r="SK52" s="47"/>
      <c r="SL52" s="47"/>
      <c r="SM52" s="47"/>
      <c r="SN52" s="47"/>
      <c r="SO52" s="47"/>
      <c r="SP52" s="47"/>
      <c r="SQ52" s="47"/>
      <c r="SR52" s="47"/>
      <c r="SS52" s="47"/>
      <c r="ST52" s="47"/>
      <c r="SU52" s="47"/>
      <c r="SV52" s="47"/>
      <c r="SW52" s="47"/>
      <c r="SX52" s="47"/>
      <c r="SY52" s="47"/>
      <c r="SZ52" s="47"/>
      <c r="TA52" s="47"/>
      <c r="TB52" s="47"/>
      <c r="TC52" s="47"/>
      <c r="TD52" s="47"/>
      <c r="TE52" s="47"/>
      <c r="TF52" s="47"/>
      <c r="TG52" s="47"/>
      <c r="TH52" s="47"/>
      <c r="TI52" s="47"/>
      <c r="TJ52" s="47"/>
      <c r="TK52" s="47"/>
      <c r="TL52" s="47"/>
      <c r="TM52" s="47"/>
      <c r="TN52" s="47"/>
      <c r="TO52" s="47"/>
      <c r="TP52" s="47"/>
      <c r="TQ52" s="47"/>
      <c r="TR52" s="47"/>
      <c r="TS52" s="47"/>
      <c r="TT52" s="47"/>
      <c r="TU52" s="47"/>
      <c r="TV52" s="47"/>
      <c r="TW52" s="47"/>
      <c r="TX52" s="47"/>
      <c r="TY52" s="47"/>
      <c r="TZ52" s="47"/>
      <c r="UA52" s="47"/>
      <c r="UB52" s="47"/>
      <c r="UC52" s="47"/>
      <c r="UD52" s="47"/>
      <c r="UE52" s="47"/>
      <c r="UF52" s="47"/>
      <c r="UG52" s="47"/>
      <c r="UH52" s="47"/>
      <c r="UI52" s="47"/>
      <c r="UJ52" s="47"/>
      <c r="UK52" s="47"/>
      <c r="UL52" s="47"/>
      <c r="UM52" s="47"/>
      <c r="UN52" s="47"/>
      <c r="UO52" s="47"/>
      <c r="UP52" s="47"/>
      <c r="UQ52" s="47"/>
      <c r="UR52" s="47"/>
      <c r="US52" s="47"/>
      <c r="UT52" s="47"/>
      <c r="UU52" s="47"/>
      <c r="UV52" s="47"/>
      <c r="UW52" s="47"/>
      <c r="UX52" s="47"/>
      <c r="UY52" s="47"/>
      <c r="UZ52" s="47"/>
      <c r="VA52" s="47"/>
      <c r="VB52" s="47"/>
      <c r="VC52" s="47"/>
      <c r="VD52" s="47"/>
      <c r="VE52" s="47"/>
      <c r="VF52" s="47"/>
      <c r="VG52" s="47"/>
      <c r="VH52" s="47"/>
      <c r="VI52" s="47"/>
      <c r="VJ52" s="47"/>
      <c r="VK52" s="47"/>
      <c r="VL52" s="47"/>
      <c r="VM52" s="47"/>
      <c r="VN52" s="47"/>
      <c r="VO52" s="47"/>
      <c r="VP52" s="47"/>
      <c r="VQ52" s="47"/>
      <c r="VR52" s="47"/>
      <c r="VS52" s="47"/>
      <c r="VT52" s="47"/>
      <c r="VU52" s="47"/>
      <c r="VV52" s="47"/>
      <c r="VW52" s="47"/>
      <c r="VX52" s="47"/>
      <c r="VY52" s="47"/>
      <c r="VZ52" s="47"/>
      <c r="WA52" s="47"/>
      <c r="WB52" s="47"/>
      <c r="WC52" s="47"/>
      <c r="WD52" s="47"/>
      <c r="WE52" s="47"/>
      <c r="WF52" s="47"/>
      <c r="WG52" s="47"/>
      <c r="WH52" s="47"/>
      <c r="WI52" s="47"/>
      <c r="WJ52" s="47"/>
      <c r="WK52" s="47"/>
      <c r="WL52" s="47"/>
      <c r="WM52" s="47"/>
      <c r="WN52" s="47"/>
      <c r="WO52" s="47"/>
      <c r="WP52" s="47"/>
      <c r="WQ52" s="47"/>
      <c r="WR52" s="47"/>
      <c r="WS52" s="47"/>
      <c r="WT52" s="47"/>
      <c r="WU52" s="47"/>
      <c r="WV52" s="47"/>
      <c r="WW52" s="47"/>
      <c r="WX52" s="47"/>
      <c r="WY52" s="47"/>
      <c r="WZ52" s="47"/>
      <c r="XA52" s="47"/>
      <c r="XB52" s="47"/>
      <c r="XC52" s="47"/>
      <c r="XD52" s="47"/>
      <c r="XE52" s="47"/>
      <c r="XF52" s="47"/>
      <c r="XG52" s="47"/>
      <c r="XH52" s="47"/>
      <c r="XI52" s="47"/>
      <c r="XJ52" s="47"/>
      <c r="XK52" s="47"/>
      <c r="XL52" s="47"/>
      <c r="XM52" s="47"/>
      <c r="XN52" s="47"/>
      <c r="XO52" s="47"/>
      <c r="XP52" s="47"/>
      <c r="XQ52" s="47"/>
      <c r="XR52" s="47"/>
      <c r="XS52" s="47"/>
      <c r="XT52" s="47"/>
      <c r="XU52" s="47"/>
      <c r="XV52" s="47"/>
      <c r="XW52" s="47"/>
      <c r="XX52" s="47"/>
      <c r="XY52" s="47"/>
      <c r="XZ52" s="47"/>
      <c r="YA52" s="47"/>
      <c r="YB52" s="47"/>
      <c r="YC52" s="47"/>
      <c r="YD52" s="47"/>
      <c r="YE52" s="47"/>
      <c r="YF52" s="47"/>
      <c r="YG52" s="47"/>
      <c r="YH52" s="47"/>
      <c r="YI52" s="47"/>
      <c r="YJ52" s="47"/>
      <c r="YK52" s="47"/>
      <c r="YL52" s="47"/>
      <c r="YM52" s="47"/>
      <c r="YN52" s="47"/>
      <c r="YO52" s="47"/>
      <c r="YP52" s="47"/>
      <c r="YQ52" s="47"/>
      <c r="YR52" s="47"/>
      <c r="YS52" s="47"/>
      <c r="YT52" s="47"/>
      <c r="YU52" s="47"/>
      <c r="YV52" s="47"/>
      <c r="YW52" s="47"/>
      <c r="YX52" s="47"/>
      <c r="YY52" s="47"/>
      <c r="YZ52" s="47"/>
      <c r="ZA52" s="47"/>
      <c r="ZB52" s="47"/>
      <c r="ZC52" s="47"/>
      <c r="ZD52" s="47"/>
      <c r="ZE52" s="47"/>
      <c r="ZF52" s="47"/>
      <c r="ZG52" s="47"/>
      <c r="ZH52" s="47"/>
      <c r="ZI52" s="47"/>
      <c r="ZJ52" s="47"/>
      <c r="ZK52" s="47"/>
      <c r="ZL52" s="47"/>
      <c r="ZM52" s="47"/>
      <c r="ZN52" s="47"/>
      <c r="ZO52" s="47"/>
      <c r="ZP52" s="47"/>
      <c r="ZQ52" s="47"/>
      <c r="ZR52" s="47"/>
      <c r="ZS52" s="47"/>
      <c r="ZT52" s="47"/>
      <c r="ZU52" s="47"/>
      <c r="ZV52" s="47"/>
      <c r="ZW52" s="47"/>
      <c r="ZX52" s="47"/>
      <c r="ZY52" s="47"/>
      <c r="ZZ52" s="47"/>
      <c r="AAA52" s="47"/>
      <c r="AAB52" s="47"/>
      <c r="AAC52" s="47"/>
      <c r="AAD52" s="47"/>
      <c r="AAE52" s="47"/>
      <c r="AAF52" s="47"/>
      <c r="AAG52" s="47"/>
      <c r="AAH52" s="47"/>
      <c r="AAI52" s="47"/>
      <c r="AAJ52" s="47"/>
      <c r="AAK52" s="47"/>
      <c r="AAL52" s="47"/>
      <c r="AAM52" s="47"/>
      <c r="AAN52" s="47"/>
      <c r="AAO52" s="47"/>
      <c r="AAP52" s="47"/>
      <c r="AAQ52" s="47"/>
      <c r="AAR52" s="47"/>
      <c r="AAS52" s="47"/>
      <c r="AAT52" s="47"/>
      <c r="AAU52" s="47"/>
      <c r="AAV52" s="47"/>
      <c r="AAW52" s="47"/>
      <c r="AAX52" s="47"/>
      <c r="AAY52" s="47"/>
      <c r="AAZ52" s="47"/>
      <c r="ABA52" s="47"/>
      <c r="ABB52" s="47"/>
      <c r="ABC52" s="47"/>
      <c r="ABD52" s="47"/>
      <c r="ABE52" s="47"/>
      <c r="ABF52" s="47"/>
      <c r="ABG52" s="47"/>
      <c r="ABH52" s="47"/>
      <c r="ABI52" s="47"/>
      <c r="ABJ52" s="47"/>
      <c r="ABK52" s="47"/>
      <c r="ABL52" s="47"/>
      <c r="ABM52" s="47"/>
      <c r="ABN52" s="47"/>
      <c r="ABO52" s="47"/>
      <c r="ABP52" s="47"/>
      <c r="ABQ52" s="47"/>
      <c r="ABR52" s="47"/>
      <c r="ABS52" s="47"/>
      <c r="ABT52" s="47"/>
      <c r="ABU52" s="47"/>
      <c r="ABV52" s="47"/>
      <c r="ABW52" s="47"/>
      <c r="ABX52" s="47"/>
      <c r="ABY52" s="47"/>
      <c r="ABZ52" s="47"/>
      <c r="ACA52" s="47"/>
      <c r="ACB52" s="47"/>
      <c r="ACC52" s="47"/>
      <c r="ACD52" s="47"/>
      <c r="ACE52" s="47"/>
      <c r="ACF52" s="47"/>
      <c r="ACG52" s="47"/>
      <c r="ACH52" s="47"/>
      <c r="ACI52" s="47"/>
      <c r="ACJ52" s="47"/>
      <c r="ACK52" s="47"/>
      <c r="ACL52" s="47"/>
      <c r="ACM52" s="47"/>
      <c r="ACN52" s="47"/>
      <c r="ACO52" s="47"/>
      <c r="ACP52" s="47"/>
      <c r="ACQ52" s="47"/>
      <c r="ACR52" s="47"/>
      <c r="ACS52" s="47"/>
      <c r="ACT52" s="47"/>
      <c r="ACU52" s="47"/>
      <c r="ACV52" s="47"/>
      <c r="ACW52" s="47"/>
      <c r="ACX52" s="47"/>
      <c r="ACY52" s="47"/>
      <c r="ACZ52" s="47"/>
      <c r="ADA52" s="47"/>
      <c r="ADB52" s="47"/>
      <c r="ADC52" s="47"/>
      <c r="ADD52" s="47"/>
      <c r="ADE52" s="47"/>
      <c r="ADF52" s="47"/>
      <c r="ADG52" s="47"/>
      <c r="ADH52" s="47"/>
      <c r="ADI52" s="47"/>
      <c r="ADJ52" s="47"/>
      <c r="ADK52" s="47"/>
      <c r="ADL52" s="47"/>
      <c r="ADM52" s="47"/>
      <c r="ADN52" s="47"/>
      <c r="ADO52" s="47"/>
      <c r="ADP52" s="47"/>
      <c r="ADQ52" s="47"/>
      <c r="ADR52" s="47"/>
      <c r="ADS52" s="47"/>
      <c r="ADT52" s="47"/>
      <c r="ADU52" s="47"/>
      <c r="ADV52" s="47"/>
      <c r="ADW52" s="47"/>
      <c r="ADX52" s="47"/>
      <c r="ADY52" s="47"/>
      <c r="ADZ52" s="47"/>
      <c r="AEA52" s="47"/>
      <c r="AEB52" s="47"/>
      <c r="AEC52" s="47"/>
      <c r="AED52" s="47"/>
      <c r="AEE52" s="47"/>
      <c r="AEF52" s="47"/>
      <c r="AEG52" s="47"/>
      <c r="AEH52" s="47"/>
      <c r="AEI52" s="47"/>
      <c r="AEJ52" s="47"/>
      <c r="AEK52" s="47"/>
      <c r="AEL52" s="47"/>
      <c r="AEM52" s="47"/>
      <c r="AEN52" s="47"/>
      <c r="AEO52" s="47"/>
      <c r="AEP52" s="47"/>
      <c r="AEQ52" s="47"/>
      <c r="AER52" s="47"/>
      <c r="AES52" s="47"/>
      <c r="AET52" s="47"/>
      <c r="AEU52" s="47"/>
      <c r="AEV52" s="47"/>
      <c r="AEW52" s="47"/>
      <c r="AEX52" s="47"/>
      <c r="AEY52" s="47"/>
      <c r="AEZ52" s="47"/>
      <c r="AFA52" s="47"/>
      <c r="AFB52" s="47"/>
      <c r="AFC52" s="47"/>
      <c r="AFD52" s="47"/>
      <c r="AFE52" s="47"/>
      <c r="AFF52" s="47"/>
      <c r="AFG52" s="47"/>
      <c r="AFH52" s="47"/>
      <c r="AFI52" s="47"/>
      <c r="AFJ52" s="47"/>
      <c r="AFK52" s="47"/>
      <c r="AFL52" s="47"/>
      <c r="AFM52" s="47"/>
      <c r="AFN52" s="47"/>
      <c r="AFO52" s="47"/>
      <c r="AFP52" s="47"/>
      <c r="AFQ52" s="47"/>
      <c r="AFR52" s="47"/>
      <c r="AFS52" s="47"/>
      <c r="AFT52" s="47"/>
      <c r="AFU52" s="47"/>
      <c r="AFV52" s="47"/>
      <c r="AFW52" s="47"/>
      <c r="AFX52" s="47"/>
      <c r="AFY52" s="47"/>
      <c r="AFZ52" s="47"/>
      <c r="AGA52" s="47"/>
      <c r="AGB52" s="47"/>
      <c r="AGC52" s="47"/>
      <c r="AGD52" s="47"/>
      <c r="AGE52" s="47"/>
      <c r="AGF52" s="47"/>
      <c r="AGG52" s="47"/>
      <c r="AGH52" s="47"/>
      <c r="AGI52" s="47"/>
      <c r="AGJ52" s="47"/>
      <c r="AGK52" s="47"/>
      <c r="AGL52" s="47"/>
      <c r="AGM52" s="47"/>
      <c r="AGN52" s="47"/>
      <c r="AGO52" s="47"/>
      <c r="AGP52" s="47"/>
      <c r="AGQ52" s="47"/>
      <c r="AGR52" s="47"/>
      <c r="AGS52" s="47"/>
      <c r="AGT52" s="47"/>
      <c r="AGU52" s="47"/>
      <c r="AGV52" s="47"/>
      <c r="AGW52" s="47"/>
      <c r="AGX52" s="47"/>
      <c r="AGY52" s="47"/>
      <c r="AGZ52" s="47"/>
      <c r="AHA52" s="47"/>
      <c r="AHB52" s="47"/>
      <c r="AHC52" s="47"/>
      <c r="AHD52" s="47"/>
      <c r="AHE52" s="47"/>
      <c r="AHF52" s="47"/>
      <c r="AHG52" s="47"/>
      <c r="AHH52" s="47"/>
      <c r="AHI52" s="47"/>
      <c r="AHJ52" s="47"/>
      <c r="AHK52" s="47"/>
      <c r="AHL52" s="47"/>
      <c r="AHM52" s="47"/>
      <c r="AHN52" s="47"/>
      <c r="AHO52" s="47"/>
      <c r="AHP52" s="47"/>
      <c r="AHQ52" s="47"/>
      <c r="AHR52" s="47"/>
      <c r="AHS52" s="47"/>
      <c r="AHT52" s="47"/>
      <c r="AHU52" s="47"/>
      <c r="AHV52" s="47"/>
      <c r="AHW52" s="47"/>
      <c r="AHX52" s="47"/>
      <c r="AHY52" s="47"/>
      <c r="AHZ52" s="47"/>
      <c r="AIA52" s="47"/>
      <c r="AIB52" s="47"/>
      <c r="AIC52" s="47"/>
      <c r="AID52" s="47"/>
      <c r="AIE52" s="47"/>
      <c r="AIF52" s="47"/>
      <c r="AIG52" s="47"/>
      <c r="AIH52" s="47"/>
      <c r="AII52" s="47"/>
      <c r="AIJ52" s="47"/>
      <c r="AIK52" s="47"/>
      <c r="AIL52" s="47"/>
      <c r="AIM52" s="47"/>
      <c r="AIN52" s="47"/>
      <c r="AIO52" s="47"/>
      <c r="AIP52" s="47"/>
      <c r="AIQ52" s="47"/>
      <c r="AIR52" s="47"/>
      <c r="AIS52" s="47"/>
      <c r="AIT52" s="47"/>
      <c r="AIU52" s="47"/>
      <c r="AIV52" s="47"/>
      <c r="AIW52" s="47"/>
      <c r="AIX52" s="47"/>
      <c r="AIY52" s="47"/>
      <c r="AIZ52" s="47"/>
      <c r="AJA52" s="47"/>
      <c r="AJB52" s="47"/>
      <c r="AJC52" s="47"/>
      <c r="AJD52" s="47"/>
      <c r="AJE52" s="47"/>
      <c r="AJF52" s="47"/>
      <c r="AJG52" s="47"/>
      <c r="AJH52" s="47"/>
      <c r="AJI52" s="47"/>
      <c r="AJJ52" s="47"/>
      <c r="AJK52" s="47"/>
      <c r="AJL52" s="47"/>
      <c r="AJM52" s="47"/>
      <c r="AJN52" s="47"/>
      <c r="AJO52" s="47"/>
      <c r="AJP52" s="47"/>
      <c r="AJQ52" s="47"/>
      <c r="AJR52" s="47"/>
      <c r="AJS52" s="47"/>
      <c r="AJT52" s="47"/>
      <c r="AJU52" s="47"/>
      <c r="AJV52" s="47"/>
      <c r="AJW52" s="47"/>
      <c r="AJX52" s="47"/>
      <c r="AJY52" s="47"/>
      <c r="AJZ52" s="47"/>
      <c r="AKA52" s="47"/>
      <c r="AKB52" s="47"/>
      <c r="AKC52" s="47"/>
      <c r="AKD52" s="47"/>
      <c r="AKE52" s="47"/>
      <c r="AKF52" s="47"/>
      <c r="AKG52" s="47"/>
      <c r="AKH52" s="47"/>
      <c r="AKI52" s="47"/>
      <c r="AKJ52" s="47"/>
      <c r="AKK52" s="47"/>
      <c r="AKL52" s="47"/>
      <c r="AKM52" s="47"/>
      <c r="AKN52" s="47"/>
      <c r="AKO52" s="47"/>
      <c r="AKP52" s="47"/>
      <c r="AKQ52" s="47"/>
      <c r="AKR52" s="47"/>
      <c r="AKS52" s="47"/>
      <c r="AKT52" s="47"/>
      <c r="AKU52" s="47"/>
      <c r="AKV52" s="47"/>
      <c r="AKW52" s="47"/>
      <c r="AKX52" s="47"/>
      <c r="AKY52" s="47"/>
      <c r="AKZ52" s="47"/>
      <c r="ALA52" s="47"/>
      <c r="ALB52" s="47"/>
      <c r="ALC52" s="47"/>
      <c r="ALD52" s="47"/>
      <c r="ALE52" s="47"/>
      <c r="ALF52" s="47"/>
      <c r="ALG52" s="47"/>
      <c r="ALH52" s="47"/>
      <c r="ALI52" s="47"/>
      <c r="ALJ52" s="47"/>
      <c r="ALK52" s="47"/>
      <c r="ALL52" s="47"/>
      <c r="ALM52" s="47"/>
      <c r="ALN52" s="47"/>
      <c r="ALO52" s="47"/>
      <c r="ALP52" s="47"/>
      <c r="ALQ52" s="47"/>
      <c r="ALR52" s="47"/>
      <c r="ALS52" s="47"/>
      <c r="ALT52" s="47"/>
      <c r="ALU52" s="47"/>
      <c r="ALV52" s="47"/>
      <c r="ALW52" s="47"/>
      <c r="ALX52" s="47"/>
      <c r="ALY52" s="47"/>
      <c r="ALZ52" s="47"/>
      <c r="AMA52" s="48"/>
      <c r="AMB52" s="48"/>
      <c r="AMC52" s="48"/>
      <c r="AMD52" s="48"/>
      <c r="AME52" s="48"/>
      <c r="AMF52" s="48"/>
      <c r="AMG52" s="48"/>
      <c r="AMH52" s="48"/>
    </row>
    <row r="53" spans="1:1022" ht="15">
      <c r="A53" s="39" t="s">
        <v>115</v>
      </c>
      <c r="B53" s="16" t="s">
        <v>181</v>
      </c>
      <c r="C53" s="16" t="s">
        <v>182</v>
      </c>
      <c r="D53" s="16"/>
      <c r="E53" s="17" t="s">
        <v>183</v>
      </c>
      <c r="F53" s="16" t="s">
        <v>144</v>
      </c>
      <c r="G53" s="17" t="s">
        <v>183</v>
      </c>
      <c r="H53" s="17">
        <v>6</v>
      </c>
      <c r="I53" s="16" t="s">
        <v>26</v>
      </c>
      <c r="J53" s="65"/>
      <c r="K53" s="31"/>
      <c r="L53" s="31"/>
      <c r="M53" s="31"/>
      <c r="N53" s="66">
        <v>8200</v>
      </c>
      <c r="O53" s="32" t="s">
        <v>146</v>
      </c>
      <c r="P53" s="56">
        <v>41929</v>
      </c>
      <c r="Q53" s="21">
        <v>41946</v>
      </c>
      <c r="R53" s="21" t="s">
        <v>184</v>
      </c>
      <c r="S53" s="67" t="s">
        <v>185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/>
      <c r="ML53" s="37"/>
      <c r="MM53" s="37"/>
      <c r="MN53" s="37"/>
      <c r="MO53" s="37"/>
      <c r="MP53" s="37"/>
      <c r="MQ53" s="37"/>
      <c r="MR53" s="37"/>
      <c r="MS53" s="37"/>
      <c r="MT53" s="37"/>
      <c r="MU53" s="37"/>
      <c r="MV53" s="37"/>
      <c r="MW53" s="37"/>
      <c r="MX53" s="37"/>
      <c r="MY53" s="37"/>
      <c r="MZ53" s="37"/>
      <c r="NA53" s="37"/>
      <c r="NB53" s="37"/>
      <c r="NC53" s="37"/>
      <c r="ND53" s="37"/>
      <c r="NE53" s="37"/>
      <c r="NF53" s="37"/>
      <c r="NG53" s="37"/>
      <c r="NH53" s="37"/>
      <c r="NI53" s="37"/>
      <c r="NJ53" s="37"/>
      <c r="NK53" s="37"/>
      <c r="NL53" s="37"/>
      <c r="NM53" s="37"/>
      <c r="NN53" s="37"/>
      <c r="NO53" s="37"/>
      <c r="NP53" s="37"/>
      <c r="NQ53" s="37"/>
      <c r="NR53" s="37"/>
      <c r="NS53" s="37"/>
      <c r="NT53" s="37"/>
      <c r="NU53" s="37"/>
      <c r="NV53" s="37"/>
      <c r="NW53" s="37"/>
      <c r="NX53" s="37"/>
      <c r="NY53" s="37"/>
      <c r="NZ53" s="37"/>
      <c r="OA53" s="37"/>
      <c r="OB53" s="37"/>
      <c r="OC53" s="37"/>
      <c r="OD53" s="37"/>
      <c r="OE53" s="37"/>
      <c r="OF53" s="37"/>
      <c r="OG53" s="37"/>
      <c r="OH53" s="37"/>
      <c r="OI53" s="37"/>
      <c r="OJ53" s="37"/>
      <c r="OK53" s="37"/>
      <c r="OL53" s="37"/>
      <c r="OM53" s="37"/>
      <c r="ON53" s="37"/>
      <c r="OO53" s="37"/>
      <c r="OP53" s="37"/>
      <c r="OQ53" s="37"/>
      <c r="OR53" s="37"/>
      <c r="OS53" s="37"/>
      <c r="OT53" s="37"/>
      <c r="OU53" s="37"/>
      <c r="OV53" s="37"/>
      <c r="OW53" s="37"/>
      <c r="OX53" s="37"/>
      <c r="OY53" s="37"/>
      <c r="OZ53" s="37"/>
      <c r="PA53" s="37"/>
      <c r="PB53" s="37"/>
      <c r="PC53" s="37"/>
      <c r="PD53" s="37"/>
      <c r="PE53" s="37"/>
      <c r="PF53" s="37"/>
      <c r="PG53" s="37"/>
      <c r="PH53" s="37"/>
      <c r="PI53" s="37"/>
      <c r="PJ53" s="37"/>
      <c r="PK53" s="37"/>
      <c r="PL53" s="37"/>
      <c r="PM53" s="37"/>
      <c r="PN53" s="37"/>
      <c r="PO53" s="37"/>
      <c r="PP53" s="37"/>
      <c r="PQ53" s="37"/>
      <c r="PR53" s="37"/>
      <c r="PS53" s="37"/>
      <c r="PT53" s="37"/>
      <c r="PU53" s="37"/>
      <c r="PV53" s="37"/>
      <c r="PW53" s="37"/>
      <c r="PX53" s="37"/>
      <c r="PY53" s="37"/>
      <c r="PZ53" s="37"/>
      <c r="QA53" s="37"/>
      <c r="QB53" s="37"/>
      <c r="QC53" s="37"/>
      <c r="QD53" s="37"/>
      <c r="QE53" s="37"/>
      <c r="QF53" s="37"/>
      <c r="QG53" s="37"/>
      <c r="QH53" s="37"/>
      <c r="QI53" s="37"/>
      <c r="QJ53" s="37"/>
      <c r="QK53" s="37"/>
      <c r="QL53" s="37"/>
      <c r="QM53" s="37"/>
      <c r="QN53" s="37"/>
      <c r="QO53" s="37"/>
      <c r="QP53" s="37"/>
      <c r="QQ53" s="37"/>
      <c r="QR53" s="37"/>
      <c r="QS53" s="37"/>
      <c r="QT53" s="37"/>
      <c r="QU53" s="37"/>
      <c r="QV53" s="37"/>
      <c r="QW53" s="37"/>
      <c r="QX53" s="37"/>
      <c r="QY53" s="37"/>
      <c r="QZ53" s="37"/>
      <c r="RA53" s="37"/>
      <c r="RB53" s="37"/>
      <c r="RC53" s="37"/>
      <c r="RD53" s="37"/>
      <c r="RE53" s="37"/>
      <c r="RF53" s="37"/>
      <c r="RG53" s="37"/>
      <c r="RH53" s="37"/>
      <c r="RI53" s="37"/>
      <c r="RJ53" s="37"/>
      <c r="RK53" s="37"/>
      <c r="RL53" s="37"/>
      <c r="RM53" s="37"/>
      <c r="RN53" s="37"/>
      <c r="RO53" s="37"/>
      <c r="RP53" s="37"/>
      <c r="RQ53" s="37"/>
      <c r="RR53" s="37"/>
      <c r="RS53" s="37"/>
      <c r="RT53" s="37"/>
      <c r="RU53" s="37"/>
      <c r="RV53" s="37"/>
      <c r="RW53" s="37"/>
      <c r="RX53" s="37"/>
      <c r="RY53" s="37"/>
      <c r="RZ53" s="37"/>
      <c r="SA53" s="37"/>
      <c r="SB53" s="37"/>
      <c r="SC53" s="37"/>
      <c r="SD53" s="37"/>
      <c r="SE53" s="37"/>
      <c r="SF53" s="37"/>
      <c r="SG53" s="37"/>
      <c r="SH53" s="37"/>
      <c r="SI53" s="37"/>
      <c r="SJ53" s="37"/>
      <c r="SK53" s="37"/>
      <c r="SL53" s="37"/>
      <c r="SM53" s="37"/>
      <c r="SN53" s="37"/>
      <c r="SO53" s="37"/>
      <c r="SP53" s="37"/>
      <c r="SQ53" s="37"/>
      <c r="SR53" s="37"/>
      <c r="SS53" s="37"/>
      <c r="ST53" s="37"/>
      <c r="SU53" s="37"/>
      <c r="SV53" s="37"/>
      <c r="SW53" s="37"/>
      <c r="SX53" s="37"/>
      <c r="SY53" s="37"/>
      <c r="SZ53" s="37"/>
      <c r="TA53" s="37"/>
      <c r="TB53" s="37"/>
      <c r="TC53" s="37"/>
      <c r="TD53" s="37"/>
      <c r="TE53" s="37"/>
      <c r="TF53" s="37"/>
      <c r="TG53" s="37"/>
      <c r="TH53" s="37"/>
      <c r="TI53" s="37"/>
      <c r="TJ53" s="37"/>
      <c r="TK53" s="37"/>
      <c r="TL53" s="37"/>
      <c r="TM53" s="37"/>
      <c r="TN53" s="37"/>
      <c r="TO53" s="37"/>
      <c r="TP53" s="37"/>
      <c r="TQ53" s="37"/>
      <c r="TR53" s="37"/>
      <c r="TS53" s="37"/>
      <c r="TT53" s="37"/>
      <c r="TU53" s="37"/>
      <c r="TV53" s="37"/>
      <c r="TW53" s="37"/>
      <c r="TX53" s="37"/>
      <c r="TY53" s="37"/>
      <c r="TZ53" s="37"/>
      <c r="UA53" s="37"/>
      <c r="UB53" s="37"/>
      <c r="UC53" s="37"/>
      <c r="UD53" s="37"/>
      <c r="UE53" s="37"/>
      <c r="UF53" s="37"/>
      <c r="UG53" s="37"/>
      <c r="UH53" s="37"/>
      <c r="UI53" s="37"/>
      <c r="UJ53" s="37"/>
      <c r="UK53" s="37"/>
      <c r="UL53" s="37"/>
      <c r="UM53" s="37"/>
      <c r="UN53" s="37"/>
      <c r="UO53" s="37"/>
      <c r="UP53" s="37"/>
      <c r="UQ53" s="37"/>
      <c r="UR53" s="37"/>
      <c r="US53" s="37"/>
      <c r="UT53" s="37"/>
      <c r="UU53" s="37"/>
      <c r="UV53" s="37"/>
      <c r="UW53" s="37"/>
      <c r="UX53" s="37"/>
      <c r="UY53" s="37"/>
      <c r="UZ53" s="37"/>
      <c r="VA53" s="37"/>
      <c r="VB53" s="37"/>
      <c r="VC53" s="37"/>
      <c r="VD53" s="37"/>
      <c r="VE53" s="37"/>
      <c r="VF53" s="37"/>
      <c r="VG53" s="37"/>
      <c r="VH53" s="37"/>
      <c r="VI53" s="37"/>
      <c r="VJ53" s="37"/>
      <c r="VK53" s="37"/>
      <c r="VL53" s="37"/>
      <c r="VM53" s="37"/>
      <c r="VN53" s="37"/>
      <c r="VO53" s="37"/>
      <c r="VP53" s="37"/>
      <c r="VQ53" s="37"/>
      <c r="VR53" s="37"/>
      <c r="VS53" s="37"/>
      <c r="VT53" s="37"/>
      <c r="VU53" s="37"/>
      <c r="VV53" s="37"/>
      <c r="VW53" s="37"/>
      <c r="VX53" s="37"/>
      <c r="VY53" s="37"/>
      <c r="VZ53" s="37"/>
      <c r="WA53" s="37"/>
      <c r="WB53" s="37"/>
      <c r="WC53" s="37"/>
      <c r="WD53" s="37"/>
      <c r="WE53" s="37"/>
      <c r="WF53" s="37"/>
      <c r="WG53" s="37"/>
      <c r="WH53" s="37"/>
      <c r="WI53" s="37"/>
      <c r="WJ53" s="37"/>
      <c r="WK53" s="37"/>
      <c r="WL53" s="37"/>
      <c r="WM53" s="37"/>
      <c r="WN53" s="37"/>
      <c r="WO53" s="37"/>
      <c r="WP53" s="37"/>
      <c r="WQ53" s="37"/>
      <c r="WR53" s="37"/>
      <c r="WS53" s="37"/>
      <c r="WT53" s="37"/>
      <c r="WU53" s="37"/>
      <c r="WV53" s="37"/>
      <c r="WW53" s="37"/>
      <c r="WX53" s="37"/>
      <c r="WY53" s="37"/>
      <c r="WZ53" s="37"/>
      <c r="XA53" s="37"/>
      <c r="XB53" s="37"/>
      <c r="XC53" s="37"/>
      <c r="XD53" s="37"/>
      <c r="XE53" s="37"/>
      <c r="XF53" s="37"/>
      <c r="XG53" s="37"/>
      <c r="XH53" s="37"/>
      <c r="XI53" s="37"/>
      <c r="XJ53" s="37"/>
      <c r="XK53" s="37"/>
      <c r="XL53" s="37"/>
      <c r="XM53" s="37"/>
      <c r="XN53" s="37"/>
      <c r="XO53" s="37"/>
      <c r="XP53" s="37"/>
      <c r="XQ53" s="37"/>
      <c r="XR53" s="37"/>
      <c r="XS53" s="37"/>
      <c r="XT53" s="37"/>
      <c r="XU53" s="37"/>
      <c r="XV53" s="37"/>
      <c r="XW53" s="37"/>
      <c r="XX53" s="37"/>
      <c r="XY53" s="37"/>
      <c r="XZ53" s="37"/>
      <c r="YA53" s="37"/>
      <c r="YB53" s="37"/>
      <c r="YC53" s="37"/>
      <c r="YD53" s="37"/>
      <c r="YE53" s="37"/>
      <c r="YF53" s="37"/>
      <c r="YG53" s="37"/>
      <c r="YH53" s="37"/>
      <c r="YI53" s="37"/>
      <c r="YJ53" s="37"/>
      <c r="YK53" s="37"/>
      <c r="YL53" s="37"/>
      <c r="YM53" s="37"/>
      <c r="YN53" s="37"/>
      <c r="YO53" s="37"/>
      <c r="YP53" s="37"/>
      <c r="YQ53" s="37"/>
      <c r="YR53" s="37"/>
      <c r="YS53" s="37"/>
      <c r="YT53" s="37"/>
      <c r="YU53" s="37"/>
      <c r="YV53" s="37"/>
      <c r="YW53" s="37"/>
      <c r="YX53" s="37"/>
      <c r="YY53" s="37"/>
      <c r="YZ53" s="37"/>
      <c r="ZA53" s="37"/>
      <c r="ZB53" s="37"/>
      <c r="ZC53" s="37"/>
      <c r="ZD53" s="37"/>
      <c r="ZE53" s="37"/>
      <c r="ZF53" s="37"/>
      <c r="ZG53" s="37"/>
      <c r="ZH53" s="37"/>
      <c r="ZI53" s="37"/>
      <c r="ZJ53" s="37"/>
      <c r="ZK53" s="37"/>
      <c r="ZL53" s="37"/>
      <c r="ZM53" s="37"/>
      <c r="ZN53" s="37"/>
      <c r="ZO53" s="37"/>
      <c r="ZP53" s="37"/>
      <c r="ZQ53" s="37"/>
      <c r="ZR53" s="37"/>
      <c r="ZS53" s="37"/>
      <c r="ZT53" s="37"/>
      <c r="ZU53" s="37"/>
      <c r="ZV53" s="37"/>
      <c r="ZW53" s="37"/>
      <c r="ZX53" s="37"/>
      <c r="ZY53" s="37"/>
      <c r="ZZ53" s="37"/>
      <c r="AAA53" s="37"/>
      <c r="AAB53" s="37"/>
      <c r="AAC53" s="37"/>
      <c r="AAD53" s="37"/>
      <c r="AAE53" s="37"/>
      <c r="AAF53" s="37"/>
      <c r="AAG53" s="37"/>
      <c r="AAH53" s="37"/>
      <c r="AAI53" s="37"/>
      <c r="AAJ53" s="37"/>
      <c r="AAK53" s="37"/>
      <c r="AAL53" s="37"/>
      <c r="AAM53" s="37"/>
      <c r="AAN53" s="37"/>
      <c r="AAO53" s="37"/>
      <c r="AAP53" s="37"/>
      <c r="AAQ53" s="37"/>
      <c r="AAR53" s="37"/>
      <c r="AAS53" s="37"/>
      <c r="AAT53" s="37"/>
      <c r="AAU53" s="37"/>
      <c r="AAV53" s="37"/>
      <c r="AAW53" s="37"/>
      <c r="AAX53" s="37"/>
      <c r="AAY53" s="37"/>
      <c r="AAZ53" s="37"/>
      <c r="ABA53" s="37"/>
      <c r="ABB53" s="37"/>
      <c r="ABC53" s="37"/>
      <c r="ABD53" s="37"/>
      <c r="ABE53" s="37"/>
      <c r="ABF53" s="37"/>
      <c r="ABG53" s="37"/>
      <c r="ABH53" s="37"/>
      <c r="ABI53" s="37"/>
      <c r="ABJ53" s="37"/>
      <c r="ABK53" s="37"/>
      <c r="ABL53" s="37"/>
      <c r="ABM53" s="37"/>
      <c r="ABN53" s="37"/>
      <c r="ABO53" s="37"/>
      <c r="ABP53" s="37"/>
      <c r="ABQ53" s="37"/>
      <c r="ABR53" s="37"/>
      <c r="ABS53" s="37"/>
      <c r="ABT53" s="37"/>
      <c r="ABU53" s="37"/>
      <c r="ABV53" s="37"/>
      <c r="ABW53" s="37"/>
      <c r="ABX53" s="37"/>
      <c r="ABY53" s="37"/>
      <c r="ABZ53" s="37"/>
      <c r="ACA53" s="37"/>
      <c r="ACB53" s="37"/>
      <c r="ACC53" s="37"/>
      <c r="ACD53" s="37"/>
      <c r="ACE53" s="37"/>
      <c r="ACF53" s="37"/>
      <c r="ACG53" s="37"/>
      <c r="ACH53" s="37"/>
      <c r="ACI53" s="37"/>
      <c r="ACJ53" s="37"/>
      <c r="ACK53" s="37"/>
      <c r="ACL53" s="37"/>
      <c r="ACM53" s="37"/>
      <c r="ACN53" s="37"/>
      <c r="ACO53" s="37"/>
      <c r="ACP53" s="37"/>
      <c r="ACQ53" s="37"/>
      <c r="ACR53" s="37"/>
      <c r="ACS53" s="37"/>
      <c r="ACT53" s="37"/>
      <c r="ACU53" s="37"/>
      <c r="ACV53" s="37"/>
      <c r="ACW53" s="37"/>
      <c r="ACX53" s="37"/>
      <c r="ACY53" s="37"/>
      <c r="ACZ53" s="37"/>
      <c r="ADA53" s="37"/>
      <c r="ADB53" s="37"/>
      <c r="ADC53" s="37"/>
      <c r="ADD53" s="37"/>
      <c r="ADE53" s="37"/>
      <c r="ADF53" s="37"/>
      <c r="ADG53" s="37"/>
      <c r="ADH53" s="37"/>
      <c r="ADI53" s="37"/>
      <c r="ADJ53" s="37"/>
      <c r="ADK53" s="37"/>
      <c r="ADL53" s="37"/>
      <c r="ADM53" s="37"/>
      <c r="ADN53" s="37"/>
      <c r="ADO53" s="37"/>
      <c r="ADP53" s="37"/>
      <c r="ADQ53" s="37"/>
      <c r="ADR53" s="37"/>
      <c r="ADS53" s="37"/>
      <c r="ADT53" s="37"/>
      <c r="ADU53" s="37"/>
      <c r="ADV53" s="37"/>
      <c r="ADW53" s="37"/>
      <c r="ADX53" s="37"/>
      <c r="ADY53" s="37"/>
      <c r="ADZ53" s="37"/>
      <c r="AEA53" s="37"/>
      <c r="AEB53" s="37"/>
      <c r="AEC53" s="37"/>
      <c r="AED53" s="37"/>
      <c r="AEE53" s="37"/>
      <c r="AEF53" s="37"/>
      <c r="AEG53" s="37"/>
      <c r="AEH53" s="37"/>
      <c r="AEI53" s="37"/>
      <c r="AEJ53" s="37"/>
      <c r="AEK53" s="37"/>
      <c r="AEL53" s="37"/>
      <c r="AEM53" s="37"/>
      <c r="AEN53" s="37"/>
      <c r="AEO53" s="37"/>
      <c r="AEP53" s="37"/>
      <c r="AEQ53" s="37"/>
      <c r="AER53" s="37"/>
      <c r="AES53" s="37"/>
      <c r="AET53" s="37"/>
      <c r="AEU53" s="37"/>
      <c r="AEV53" s="37"/>
      <c r="AEW53" s="37"/>
      <c r="AEX53" s="37"/>
      <c r="AEY53" s="37"/>
      <c r="AEZ53" s="37"/>
      <c r="AFA53" s="37"/>
      <c r="AFB53" s="37"/>
      <c r="AFC53" s="37"/>
      <c r="AFD53" s="37"/>
      <c r="AFE53" s="37"/>
      <c r="AFF53" s="37"/>
      <c r="AFG53" s="37"/>
      <c r="AFH53" s="37"/>
      <c r="AFI53" s="37"/>
      <c r="AFJ53" s="37"/>
      <c r="AFK53" s="37"/>
      <c r="AFL53" s="37"/>
      <c r="AFM53" s="37"/>
      <c r="AFN53" s="37"/>
      <c r="AFO53" s="37"/>
      <c r="AFP53" s="37"/>
      <c r="AFQ53" s="37"/>
      <c r="AFR53" s="37"/>
      <c r="AFS53" s="37"/>
      <c r="AFT53" s="37"/>
      <c r="AFU53" s="37"/>
      <c r="AFV53" s="37"/>
      <c r="AFW53" s="37"/>
      <c r="AFX53" s="37"/>
      <c r="AFY53" s="37"/>
      <c r="AFZ53" s="37"/>
      <c r="AGA53" s="37"/>
      <c r="AGB53" s="37"/>
      <c r="AGC53" s="37"/>
      <c r="AGD53" s="37"/>
      <c r="AGE53" s="37"/>
      <c r="AGF53" s="37"/>
      <c r="AGG53" s="37"/>
      <c r="AGH53" s="37"/>
      <c r="AGI53" s="37"/>
      <c r="AGJ53" s="37"/>
      <c r="AGK53" s="37"/>
      <c r="AGL53" s="37"/>
      <c r="AGM53" s="37"/>
      <c r="AGN53" s="37"/>
      <c r="AGO53" s="37"/>
      <c r="AGP53" s="37"/>
      <c r="AGQ53" s="37"/>
      <c r="AGR53" s="37"/>
      <c r="AGS53" s="37"/>
      <c r="AGT53" s="37"/>
      <c r="AGU53" s="37"/>
      <c r="AGV53" s="37"/>
      <c r="AGW53" s="37"/>
      <c r="AGX53" s="37"/>
      <c r="AGY53" s="37"/>
      <c r="AGZ53" s="37"/>
      <c r="AHA53" s="37"/>
      <c r="AHB53" s="37"/>
      <c r="AHC53" s="37"/>
      <c r="AHD53" s="37"/>
      <c r="AHE53" s="37"/>
      <c r="AHF53" s="37"/>
      <c r="AHG53" s="37"/>
      <c r="AHH53" s="37"/>
      <c r="AHI53" s="37"/>
      <c r="AHJ53" s="37"/>
      <c r="AHK53" s="37"/>
      <c r="AHL53" s="37"/>
      <c r="AHM53" s="37"/>
      <c r="AHN53" s="37"/>
      <c r="AHO53" s="37"/>
      <c r="AHP53" s="37"/>
      <c r="AHQ53" s="37"/>
      <c r="AHR53" s="37"/>
      <c r="AHS53" s="37"/>
      <c r="AHT53" s="37"/>
      <c r="AHU53" s="37"/>
      <c r="AHV53" s="37"/>
      <c r="AHW53" s="37"/>
      <c r="AHX53" s="37"/>
      <c r="AHY53" s="37"/>
      <c r="AHZ53" s="37"/>
      <c r="AIA53" s="37"/>
      <c r="AIB53" s="37"/>
      <c r="AIC53" s="37"/>
      <c r="AID53" s="37"/>
      <c r="AIE53" s="37"/>
      <c r="AIF53" s="37"/>
      <c r="AIG53" s="37"/>
      <c r="AIH53" s="37"/>
      <c r="AII53" s="37"/>
      <c r="AIJ53" s="37"/>
      <c r="AIK53" s="37"/>
      <c r="AIL53" s="37"/>
      <c r="AIM53" s="37"/>
      <c r="AIN53" s="37"/>
      <c r="AIO53" s="37"/>
      <c r="AIP53" s="37"/>
      <c r="AIQ53" s="37"/>
      <c r="AIR53" s="37"/>
      <c r="AIS53" s="37"/>
      <c r="AIT53" s="37"/>
      <c r="AIU53" s="37"/>
      <c r="AIV53" s="37"/>
      <c r="AIW53" s="37"/>
      <c r="AIX53" s="37"/>
      <c r="AIY53" s="37"/>
      <c r="AIZ53" s="37"/>
      <c r="AJA53" s="37"/>
      <c r="AJB53" s="37"/>
      <c r="AJC53" s="37"/>
      <c r="AJD53" s="37"/>
      <c r="AJE53" s="37"/>
      <c r="AJF53" s="37"/>
      <c r="AJG53" s="37"/>
      <c r="AJH53" s="37"/>
      <c r="AJI53" s="37"/>
      <c r="AJJ53" s="37"/>
      <c r="AJK53" s="37"/>
      <c r="AJL53" s="37"/>
      <c r="AJM53" s="37"/>
      <c r="AJN53" s="37"/>
      <c r="AJO53" s="37"/>
      <c r="AJP53" s="37"/>
      <c r="AJQ53" s="37"/>
      <c r="AJR53" s="37"/>
      <c r="AJS53" s="37"/>
      <c r="AJT53" s="37"/>
      <c r="AJU53" s="37"/>
      <c r="AJV53" s="37"/>
      <c r="AJW53" s="37"/>
      <c r="AJX53" s="37"/>
      <c r="AJY53" s="37"/>
      <c r="AJZ53" s="37"/>
      <c r="AKA53" s="37"/>
      <c r="AKB53" s="37"/>
      <c r="AKC53" s="37"/>
      <c r="AKD53" s="37"/>
      <c r="AKE53" s="37"/>
      <c r="AKF53" s="37"/>
      <c r="AKG53" s="37"/>
      <c r="AKH53" s="37"/>
      <c r="AKI53" s="37"/>
      <c r="AKJ53" s="37"/>
      <c r="AKK53" s="37"/>
      <c r="AKL53" s="37"/>
      <c r="AKM53" s="37"/>
      <c r="AKN53" s="37"/>
      <c r="AKO53" s="37"/>
      <c r="AKP53" s="37"/>
      <c r="AKQ53" s="37"/>
      <c r="AKR53" s="37"/>
      <c r="AKS53" s="37"/>
      <c r="AKT53" s="37"/>
      <c r="AKU53" s="37"/>
      <c r="AKV53" s="37"/>
      <c r="AKW53" s="37"/>
      <c r="AKX53" s="37"/>
      <c r="AKY53" s="37"/>
      <c r="AKZ53" s="37"/>
      <c r="ALA53" s="37"/>
      <c r="ALB53" s="37"/>
      <c r="ALC53" s="37"/>
      <c r="ALD53" s="37"/>
      <c r="ALE53" s="37"/>
      <c r="ALF53" s="37"/>
      <c r="ALG53" s="37"/>
      <c r="ALH53" s="37"/>
      <c r="ALI53" s="37"/>
      <c r="ALJ53" s="37"/>
      <c r="ALK53" s="37"/>
      <c r="ALL53" s="37"/>
      <c r="ALM53" s="37"/>
      <c r="ALN53" s="37"/>
      <c r="ALO53" s="37"/>
      <c r="ALP53" s="37"/>
      <c r="ALQ53" s="37"/>
      <c r="ALR53" s="37"/>
      <c r="ALS53" s="37"/>
      <c r="ALT53" s="37"/>
      <c r="ALU53" s="37"/>
      <c r="ALV53" s="37"/>
      <c r="ALW53" s="37"/>
      <c r="ALX53" s="37"/>
      <c r="ALY53" s="37"/>
      <c r="ALZ53" s="37"/>
      <c r="AMA53" s="46"/>
      <c r="AMB53" s="46"/>
      <c r="AMC53" s="46"/>
      <c r="AMD53" s="46"/>
      <c r="AME53" s="46"/>
      <c r="AMF53" s="46"/>
      <c r="AMG53" s="46"/>
      <c r="AMH53" s="46"/>
    </row>
    <row r="54" spans="1:1022" ht="15">
      <c r="A54" s="16" t="s">
        <v>115</v>
      </c>
      <c r="B54" s="31" t="s">
        <v>186</v>
      </c>
      <c r="C54" s="51" t="s">
        <v>187</v>
      </c>
      <c r="D54" s="31"/>
      <c r="E54" s="68" t="s">
        <v>188</v>
      </c>
      <c r="F54" s="31" t="s">
        <v>160</v>
      </c>
      <c r="G54" s="52" t="s">
        <v>189</v>
      </c>
      <c r="H54" s="32">
        <v>2</v>
      </c>
      <c r="I54" s="31" t="s">
        <v>26</v>
      </c>
      <c r="J54" s="69"/>
      <c r="K54" s="70"/>
      <c r="L54" s="70"/>
      <c r="M54" s="70"/>
      <c r="N54" s="71">
        <v>2050</v>
      </c>
      <c r="O54" s="32" t="s">
        <v>190</v>
      </c>
      <c r="P54" s="56">
        <v>41947</v>
      </c>
      <c r="Q54" s="21">
        <v>41948</v>
      </c>
      <c r="R54" s="21" t="s">
        <v>191</v>
      </c>
      <c r="S54" s="6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37"/>
      <c r="JO54" s="37"/>
      <c r="JP54" s="37"/>
      <c r="JQ54" s="37"/>
      <c r="JR54" s="37"/>
      <c r="JS54" s="37"/>
      <c r="JT54" s="37"/>
      <c r="JU54" s="37"/>
      <c r="JV54" s="37"/>
      <c r="JW54" s="37"/>
      <c r="JX54" s="37"/>
      <c r="JY54" s="37"/>
      <c r="JZ54" s="37"/>
      <c r="KA54" s="37"/>
      <c r="KB54" s="37"/>
      <c r="KC54" s="37"/>
      <c r="KD54" s="37"/>
      <c r="KE54" s="37"/>
      <c r="KF54" s="37"/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37"/>
      <c r="KU54" s="37"/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37"/>
      <c r="LJ54" s="37"/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37"/>
      <c r="LY54" s="37"/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37"/>
      <c r="MN54" s="37"/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37"/>
      <c r="NC54" s="37"/>
      <c r="ND54" s="37"/>
      <c r="NE54" s="37"/>
      <c r="NF54" s="37"/>
      <c r="NG54" s="37"/>
      <c r="NH54" s="37"/>
      <c r="NI54" s="37"/>
      <c r="NJ54" s="37"/>
      <c r="NK54" s="37"/>
      <c r="NL54" s="37"/>
      <c r="NM54" s="37"/>
      <c r="NN54" s="37"/>
      <c r="NO54" s="37"/>
      <c r="NP54" s="37"/>
      <c r="NQ54" s="37"/>
      <c r="NR54" s="37"/>
      <c r="NS54" s="37"/>
      <c r="NT54" s="37"/>
      <c r="NU54" s="37"/>
      <c r="NV54" s="37"/>
      <c r="NW54" s="37"/>
      <c r="NX54" s="37"/>
      <c r="NY54" s="37"/>
      <c r="NZ54" s="37"/>
      <c r="OA54" s="37"/>
      <c r="OB54" s="37"/>
      <c r="OC54" s="37"/>
      <c r="OD54" s="37"/>
      <c r="OE54" s="37"/>
      <c r="OF54" s="37"/>
      <c r="OG54" s="37"/>
      <c r="OH54" s="37"/>
      <c r="OI54" s="37"/>
      <c r="OJ54" s="37"/>
      <c r="OK54" s="37"/>
      <c r="OL54" s="37"/>
      <c r="OM54" s="37"/>
      <c r="ON54" s="37"/>
      <c r="OO54" s="37"/>
      <c r="OP54" s="37"/>
      <c r="OQ54" s="37"/>
      <c r="OR54" s="37"/>
      <c r="OS54" s="37"/>
      <c r="OT54" s="37"/>
      <c r="OU54" s="37"/>
      <c r="OV54" s="37"/>
      <c r="OW54" s="37"/>
      <c r="OX54" s="37"/>
      <c r="OY54" s="37"/>
      <c r="OZ54" s="37"/>
      <c r="PA54" s="37"/>
      <c r="PB54" s="37"/>
      <c r="PC54" s="37"/>
      <c r="PD54" s="37"/>
      <c r="PE54" s="37"/>
      <c r="PF54" s="37"/>
      <c r="PG54" s="37"/>
      <c r="PH54" s="37"/>
      <c r="PI54" s="37"/>
      <c r="PJ54" s="37"/>
      <c r="PK54" s="37"/>
      <c r="PL54" s="37"/>
      <c r="PM54" s="37"/>
      <c r="PN54" s="37"/>
      <c r="PO54" s="37"/>
      <c r="PP54" s="37"/>
      <c r="PQ54" s="37"/>
      <c r="PR54" s="37"/>
      <c r="PS54" s="37"/>
      <c r="PT54" s="37"/>
      <c r="PU54" s="37"/>
      <c r="PV54" s="37"/>
      <c r="PW54" s="37"/>
      <c r="PX54" s="37"/>
      <c r="PY54" s="37"/>
      <c r="PZ54" s="37"/>
      <c r="QA54" s="37"/>
      <c r="QB54" s="37"/>
      <c r="QC54" s="37"/>
      <c r="QD54" s="37"/>
      <c r="QE54" s="37"/>
      <c r="QF54" s="37"/>
      <c r="QG54" s="37"/>
      <c r="QH54" s="37"/>
      <c r="QI54" s="37"/>
      <c r="QJ54" s="37"/>
      <c r="QK54" s="37"/>
      <c r="QL54" s="37"/>
      <c r="QM54" s="37"/>
      <c r="QN54" s="37"/>
      <c r="QO54" s="37"/>
      <c r="QP54" s="37"/>
      <c r="QQ54" s="37"/>
      <c r="QR54" s="37"/>
      <c r="QS54" s="37"/>
      <c r="QT54" s="37"/>
      <c r="QU54" s="37"/>
      <c r="QV54" s="37"/>
      <c r="QW54" s="37"/>
      <c r="QX54" s="37"/>
      <c r="QY54" s="37"/>
      <c r="QZ54" s="37"/>
      <c r="RA54" s="37"/>
      <c r="RB54" s="37"/>
      <c r="RC54" s="37"/>
      <c r="RD54" s="37"/>
      <c r="RE54" s="37"/>
      <c r="RF54" s="37"/>
      <c r="RG54" s="37"/>
      <c r="RH54" s="37"/>
      <c r="RI54" s="37"/>
      <c r="RJ54" s="37"/>
      <c r="RK54" s="37"/>
      <c r="RL54" s="37"/>
      <c r="RM54" s="37"/>
      <c r="RN54" s="37"/>
      <c r="RO54" s="37"/>
      <c r="RP54" s="37"/>
      <c r="RQ54" s="37"/>
      <c r="RR54" s="37"/>
      <c r="RS54" s="37"/>
      <c r="RT54" s="37"/>
      <c r="RU54" s="37"/>
      <c r="RV54" s="37"/>
      <c r="RW54" s="37"/>
      <c r="RX54" s="37"/>
      <c r="RY54" s="37"/>
      <c r="RZ54" s="37"/>
      <c r="SA54" s="37"/>
      <c r="SB54" s="37"/>
      <c r="SC54" s="37"/>
      <c r="SD54" s="37"/>
      <c r="SE54" s="37"/>
      <c r="SF54" s="37"/>
      <c r="SG54" s="37"/>
      <c r="SH54" s="37"/>
      <c r="SI54" s="37"/>
      <c r="SJ54" s="37"/>
      <c r="SK54" s="37"/>
      <c r="SL54" s="37"/>
      <c r="SM54" s="37"/>
      <c r="SN54" s="37"/>
      <c r="SO54" s="37"/>
      <c r="SP54" s="37"/>
      <c r="SQ54" s="37"/>
      <c r="SR54" s="37"/>
      <c r="SS54" s="37"/>
      <c r="ST54" s="37"/>
      <c r="SU54" s="37"/>
      <c r="SV54" s="37"/>
      <c r="SW54" s="37"/>
      <c r="SX54" s="37"/>
      <c r="SY54" s="37"/>
      <c r="SZ54" s="37"/>
      <c r="TA54" s="37"/>
      <c r="TB54" s="37"/>
      <c r="TC54" s="37"/>
      <c r="TD54" s="37"/>
      <c r="TE54" s="37"/>
      <c r="TF54" s="37"/>
      <c r="TG54" s="37"/>
      <c r="TH54" s="37"/>
      <c r="TI54" s="37"/>
      <c r="TJ54" s="37"/>
      <c r="TK54" s="37"/>
      <c r="TL54" s="37"/>
      <c r="TM54" s="37"/>
      <c r="TN54" s="37"/>
      <c r="TO54" s="37"/>
      <c r="TP54" s="37"/>
      <c r="TQ54" s="37"/>
      <c r="TR54" s="37"/>
      <c r="TS54" s="37"/>
      <c r="TT54" s="37"/>
      <c r="TU54" s="37"/>
      <c r="TV54" s="37"/>
      <c r="TW54" s="37"/>
      <c r="TX54" s="37"/>
      <c r="TY54" s="37"/>
      <c r="TZ54" s="37"/>
      <c r="UA54" s="37"/>
      <c r="UB54" s="37"/>
      <c r="UC54" s="37"/>
      <c r="UD54" s="37"/>
      <c r="UE54" s="37"/>
      <c r="UF54" s="37"/>
      <c r="UG54" s="37"/>
      <c r="UH54" s="37"/>
      <c r="UI54" s="37"/>
      <c r="UJ54" s="37"/>
      <c r="UK54" s="37"/>
      <c r="UL54" s="37"/>
      <c r="UM54" s="37"/>
      <c r="UN54" s="37"/>
      <c r="UO54" s="37"/>
      <c r="UP54" s="37"/>
      <c r="UQ54" s="37"/>
      <c r="UR54" s="37"/>
      <c r="US54" s="37"/>
      <c r="UT54" s="37"/>
      <c r="UU54" s="37"/>
      <c r="UV54" s="37"/>
      <c r="UW54" s="37"/>
      <c r="UX54" s="37"/>
      <c r="UY54" s="37"/>
      <c r="UZ54" s="37"/>
      <c r="VA54" s="37"/>
      <c r="VB54" s="37"/>
      <c r="VC54" s="37"/>
      <c r="VD54" s="37"/>
      <c r="VE54" s="37"/>
      <c r="VF54" s="37"/>
      <c r="VG54" s="37"/>
      <c r="VH54" s="37"/>
      <c r="VI54" s="37"/>
      <c r="VJ54" s="37"/>
      <c r="VK54" s="37"/>
      <c r="VL54" s="37"/>
      <c r="VM54" s="37"/>
      <c r="VN54" s="37"/>
      <c r="VO54" s="37"/>
      <c r="VP54" s="37"/>
      <c r="VQ54" s="37"/>
      <c r="VR54" s="37"/>
      <c r="VS54" s="37"/>
      <c r="VT54" s="37"/>
      <c r="VU54" s="37"/>
      <c r="VV54" s="37"/>
      <c r="VW54" s="37"/>
      <c r="VX54" s="37"/>
      <c r="VY54" s="37"/>
      <c r="VZ54" s="37"/>
      <c r="WA54" s="37"/>
      <c r="WB54" s="37"/>
      <c r="WC54" s="37"/>
      <c r="WD54" s="37"/>
      <c r="WE54" s="37"/>
      <c r="WF54" s="37"/>
      <c r="WG54" s="37"/>
      <c r="WH54" s="37"/>
      <c r="WI54" s="37"/>
      <c r="WJ54" s="37"/>
      <c r="WK54" s="37"/>
      <c r="WL54" s="37"/>
      <c r="WM54" s="37"/>
      <c r="WN54" s="37"/>
      <c r="WO54" s="37"/>
      <c r="WP54" s="37"/>
      <c r="WQ54" s="37"/>
      <c r="WR54" s="37"/>
      <c r="WS54" s="37"/>
      <c r="WT54" s="37"/>
      <c r="WU54" s="37"/>
      <c r="WV54" s="37"/>
      <c r="WW54" s="37"/>
      <c r="WX54" s="37"/>
      <c r="WY54" s="37"/>
      <c r="WZ54" s="37"/>
      <c r="XA54" s="37"/>
      <c r="XB54" s="37"/>
      <c r="XC54" s="37"/>
      <c r="XD54" s="37"/>
      <c r="XE54" s="37"/>
      <c r="XF54" s="37"/>
      <c r="XG54" s="37"/>
      <c r="XH54" s="37"/>
      <c r="XI54" s="37"/>
      <c r="XJ54" s="37"/>
      <c r="XK54" s="37"/>
      <c r="XL54" s="37"/>
      <c r="XM54" s="37"/>
      <c r="XN54" s="37"/>
      <c r="XO54" s="37"/>
      <c r="XP54" s="37"/>
      <c r="XQ54" s="37"/>
      <c r="XR54" s="37"/>
      <c r="XS54" s="37"/>
      <c r="XT54" s="37"/>
      <c r="XU54" s="37"/>
      <c r="XV54" s="37"/>
      <c r="XW54" s="37"/>
      <c r="XX54" s="37"/>
      <c r="XY54" s="37"/>
      <c r="XZ54" s="37"/>
      <c r="YA54" s="37"/>
      <c r="YB54" s="37"/>
      <c r="YC54" s="37"/>
      <c r="YD54" s="37"/>
      <c r="YE54" s="37"/>
      <c r="YF54" s="37"/>
      <c r="YG54" s="37"/>
      <c r="YH54" s="37"/>
      <c r="YI54" s="37"/>
      <c r="YJ54" s="37"/>
      <c r="YK54" s="37"/>
      <c r="YL54" s="37"/>
      <c r="YM54" s="37"/>
      <c r="YN54" s="37"/>
      <c r="YO54" s="37"/>
      <c r="YP54" s="37"/>
      <c r="YQ54" s="37"/>
      <c r="YR54" s="37"/>
      <c r="YS54" s="37"/>
      <c r="YT54" s="37"/>
      <c r="YU54" s="37"/>
      <c r="YV54" s="37"/>
      <c r="YW54" s="37"/>
      <c r="YX54" s="37"/>
      <c r="YY54" s="37"/>
      <c r="YZ54" s="37"/>
      <c r="ZA54" s="37"/>
      <c r="ZB54" s="37"/>
      <c r="ZC54" s="37"/>
      <c r="ZD54" s="37"/>
      <c r="ZE54" s="37"/>
      <c r="ZF54" s="37"/>
      <c r="ZG54" s="37"/>
      <c r="ZH54" s="37"/>
      <c r="ZI54" s="37"/>
      <c r="ZJ54" s="37"/>
      <c r="ZK54" s="37"/>
      <c r="ZL54" s="37"/>
      <c r="ZM54" s="37"/>
      <c r="ZN54" s="37"/>
      <c r="ZO54" s="37"/>
      <c r="ZP54" s="37"/>
      <c r="ZQ54" s="37"/>
      <c r="ZR54" s="37"/>
      <c r="ZS54" s="37"/>
      <c r="ZT54" s="37"/>
      <c r="ZU54" s="37"/>
      <c r="ZV54" s="37"/>
      <c r="ZW54" s="37"/>
      <c r="ZX54" s="37"/>
      <c r="ZY54" s="37"/>
      <c r="ZZ54" s="37"/>
      <c r="AAA54" s="37"/>
      <c r="AAB54" s="37"/>
      <c r="AAC54" s="37"/>
      <c r="AAD54" s="37"/>
      <c r="AAE54" s="37"/>
      <c r="AAF54" s="37"/>
      <c r="AAG54" s="37"/>
      <c r="AAH54" s="37"/>
      <c r="AAI54" s="37"/>
      <c r="AAJ54" s="37"/>
      <c r="AAK54" s="37"/>
      <c r="AAL54" s="37"/>
      <c r="AAM54" s="37"/>
      <c r="AAN54" s="37"/>
      <c r="AAO54" s="37"/>
      <c r="AAP54" s="37"/>
      <c r="AAQ54" s="37"/>
      <c r="AAR54" s="37"/>
      <c r="AAS54" s="37"/>
      <c r="AAT54" s="37"/>
      <c r="AAU54" s="37"/>
      <c r="AAV54" s="37"/>
      <c r="AAW54" s="37"/>
      <c r="AAX54" s="37"/>
      <c r="AAY54" s="37"/>
      <c r="AAZ54" s="37"/>
      <c r="ABA54" s="37"/>
      <c r="ABB54" s="37"/>
      <c r="ABC54" s="37"/>
      <c r="ABD54" s="37"/>
      <c r="ABE54" s="37"/>
      <c r="ABF54" s="37"/>
      <c r="ABG54" s="37"/>
      <c r="ABH54" s="37"/>
      <c r="ABI54" s="37"/>
      <c r="ABJ54" s="37"/>
      <c r="ABK54" s="37"/>
      <c r="ABL54" s="37"/>
      <c r="ABM54" s="37"/>
      <c r="ABN54" s="37"/>
      <c r="ABO54" s="37"/>
      <c r="ABP54" s="37"/>
      <c r="ABQ54" s="37"/>
      <c r="ABR54" s="37"/>
      <c r="ABS54" s="37"/>
      <c r="ABT54" s="37"/>
      <c r="ABU54" s="37"/>
      <c r="ABV54" s="37"/>
      <c r="ABW54" s="37"/>
      <c r="ABX54" s="37"/>
      <c r="ABY54" s="37"/>
      <c r="ABZ54" s="37"/>
      <c r="ACA54" s="37"/>
      <c r="ACB54" s="37"/>
      <c r="ACC54" s="37"/>
      <c r="ACD54" s="37"/>
      <c r="ACE54" s="37"/>
      <c r="ACF54" s="37"/>
      <c r="ACG54" s="37"/>
      <c r="ACH54" s="37"/>
      <c r="ACI54" s="37"/>
      <c r="ACJ54" s="37"/>
      <c r="ACK54" s="37"/>
      <c r="ACL54" s="37"/>
      <c r="ACM54" s="37"/>
      <c r="ACN54" s="37"/>
      <c r="ACO54" s="37"/>
      <c r="ACP54" s="37"/>
      <c r="ACQ54" s="37"/>
      <c r="ACR54" s="37"/>
      <c r="ACS54" s="37"/>
      <c r="ACT54" s="37"/>
      <c r="ACU54" s="37"/>
      <c r="ACV54" s="37"/>
      <c r="ACW54" s="37"/>
      <c r="ACX54" s="37"/>
      <c r="ACY54" s="37"/>
      <c r="ACZ54" s="37"/>
      <c r="ADA54" s="37"/>
      <c r="ADB54" s="37"/>
      <c r="ADC54" s="37"/>
      <c r="ADD54" s="37"/>
      <c r="ADE54" s="37"/>
      <c r="ADF54" s="37"/>
      <c r="ADG54" s="37"/>
      <c r="ADH54" s="37"/>
      <c r="ADI54" s="37"/>
      <c r="ADJ54" s="37"/>
      <c r="ADK54" s="37"/>
      <c r="ADL54" s="37"/>
      <c r="ADM54" s="37"/>
      <c r="ADN54" s="37"/>
      <c r="ADO54" s="37"/>
      <c r="ADP54" s="37"/>
      <c r="ADQ54" s="37"/>
      <c r="ADR54" s="37"/>
      <c r="ADS54" s="37"/>
      <c r="ADT54" s="37"/>
      <c r="ADU54" s="37"/>
      <c r="ADV54" s="37"/>
      <c r="ADW54" s="37"/>
      <c r="ADX54" s="37"/>
      <c r="ADY54" s="37"/>
      <c r="ADZ54" s="37"/>
      <c r="AEA54" s="37"/>
      <c r="AEB54" s="37"/>
      <c r="AEC54" s="37"/>
      <c r="AED54" s="37"/>
      <c r="AEE54" s="37"/>
      <c r="AEF54" s="37"/>
      <c r="AEG54" s="37"/>
      <c r="AEH54" s="37"/>
      <c r="AEI54" s="37"/>
      <c r="AEJ54" s="37"/>
      <c r="AEK54" s="37"/>
      <c r="AEL54" s="37"/>
      <c r="AEM54" s="37"/>
      <c r="AEN54" s="37"/>
      <c r="AEO54" s="37"/>
      <c r="AEP54" s="37"/>
      <c r="AEQ54" s="37"/>
      <c r="AER54" s="37"/>
      <c r="AES54" s="37"/>
      <c r="AET54" s="37"/>
      <c r="AEU54" s="37"/>
      <c r="AEV54" s="37"/>
      <c r="AEW54" s="37"/>
      <c r="AEX54" s="37"/>
      <c r="AEY54" s="37"/>
      <c r="AEZ54" s="37"/>
      <c r="AFA54" s="37"/>
      <c r="AFB54" s="37"/>
      <c r="AFC54" s="37"/>
      <c r="AFD54" s="37"/>
      <c r="AFE54" s="37"/>
      <c r="AFF54" s="37"/>
      <c r="AFG54" s="37"/>
      <c r="AFH54" s="37"/>
      <c r="AFI54" s="37"/>
      <c r="AFJ54" s="37"/>
      <c r="AFK54" s="37"/>
      <c r="AFL54" s="37"/>
      <c r="AFM54" s="37"/>
      <c r="AFN54" s="37"/>
      <c r="AFO54" s="37"/>
      <c r="AFP54" s="37"/>
      <c r="AFQ54" s="37"/>
      <c r="AFR54" s="37"/>
      <c r="AFS54" s="37"/>
      <c r="AFT54" s="37"/>
      <c r="AFU54" s="37"/>
      <c r="AFV54" s="37"/>
      <c r="AFW54" s="37"/>
      <c r="AFX54" s="37"/>
      <c r="AFY54" s="37"/>
      <c r="AFZ54" s="37"/>
      <c r="AGA54" s="37"/>
      <c r="AGB54" s="37"/>
      <c r="AGC54" s="37"/>
      <c r="AGD54" s="37"/>
      <c r="AGE54" s="37"/>
      <c r="AGF54" s="37"/>
      <c r="AGG54" s="37"/>
      <c r="AGH54" s="37"/>
      <c r="AGI54" s="37"/>
      <c r="AGJ54" s="37"/>
      <c r="AGK54" s="37"/>
      <c r="AGL54" s="37"/>
      <c r="AGM54" s="37"/>
      <c r="AGN54" s="37"/>
      <c r="AGO54" s="37"/>
      <c r="AGP54" s="37"/>
      <c r="AGQ54" s="37"/>
      <c r="AGR54" s="37"/>
      <c r="AGS54" s="37"/>
      <c r="AGT54" s="37"/>
      <c r="AGU54" s="37"/>
      <c r="AGV54" s="37"/>
      <c r="AGW54" s="37"/>
      <c r="AGX54" s="37"/>
      <c r="AGY54" s="37"/>
      <c r="AGZ54" s="37"/>
      <c r="AHA54" s="37"/>
      <c r="AHB54" s="37"/>
      <c r="AHC54" s="37"/>
      <c r="AHD54" s="37"/>
      <c r="AHE54" s="37"/>
      <c r="AHF54" s="37"/>
      <c r="AHG54" s="37"/>
      <c r="AHH54" s="37"/>
      <c r="AHI54" s="37"/>
      <c r="AHJ54" s="37"/>
      <c r="AHK54" s="37"/>
      <c r="AHL54" s="37"/>
      <c r="AHM54" s="37"/>
      <c r="AHN54" s="37"/>
      <c r="AHO54" s="37"/>
      <c r="AHP54" s="37"/>
      <c r="AHQ54" s="37"/>
      <c r="AHR54" s="37"/>
      <c r="AHS54" s="37"/>
      <c r="AHT54" s="37"/>
      <c r="AHU54" s="37"/>
      <c r="AHV54" s="37"/>
      <c r="AHW54" s="37"/>
      <c r="AHX54" s="37"/>
      <c r="AHY54" s="37"/>
      <c r="AHZ54" s="37"/>
      <c r="AIA54" s="37"/>
      <c r="AIB54" s="37"/>
      <c r="AIC54" s="37"/>
      <c r="AID54" s="37"/>
      <c r="AIE54" s="37"/>
      <c r="AIF54" s="37"/>
      <c r="AIG54" s="37"/>
      <c r="AIH54" s="37"/>
      <c r="AII54" s="37"/>
      <c r="AIJ54" s="37"/>
      <c r="AIK54" s="37"/>
      <c r="AIL54" s="37"/>
      <c r="AIM54" s="37"/>
      <c r="AIN54" s="37"/>
      <c r="AIO54" s="37"/>
      <c r="AIP54" s="37"/>
      <c r="AIQ54" s="37"/>
      <c r="AIR54" s="37"/>
      <c r="AIS54" s="37"/>
      <c r="AIT54" s="37"/>
      <c r="AIU54" s="37"/>
      <c r="AIV54" s="37"/>
      <c r="AIW54" s="37"/>
      <c r="AIX54" s="37"/>
      <c r="AIY54" s="37"/>
      <c r="AIZ54" s="37"/>
      <c r="AJA54" s="37"/>
      <c r="AJB54" s="37"/>
      <c r="AJC54" s="37"/>
      <c r="AJD54" s="37"/>
      <c r="AJE54" s="37"/>
      <c r="AJF54" s="37"/>
      <c r="AJG54" s="37"/>
      <c r="AJH54" s="37"/>
      <c r="AJI54" s="37"/>
      <c r="AJJ54" s="37"/>
      <c r="AJK54" s="37"/>
      <c r="AJL54" s="37"/>
      <c r="AJM54" s="37"/>
      <c r="AJN54" s="37"/>
      <c r="AJO54" s="37"/>
      <c r="AJP54" s="37"/>
      <c r="AJQ54" s="37"/>
      <c r="AJR54" s="37"/>
      <c r="AJS54" s="37"/>
      <c r="AJT54" s="37"/>
      <c r="AJU54" s="37"/>
      <c r="AJV54" s="37"/>
      <c r="AJW54" s="37"/>
      <c r="AJX54" s="37"/>
      <c r="AJY54" s="37"/>
      <c r="AJZ54" s="37"/>
      <c r="AKA54" s="37"/>
      <c r="AKB54" s="37"/>
      <c r="AKC54" s="37"/>
      <c r="AKD54" s="37"/>
      <c r="AKE54" s="37"/>
      <c r="AKF54" s="37"/>
      <c r="AKG54" s="37"/>
      <c r="AKH54" s="37"/>
      <c r="AKI54" s="37"/>
      <c r="AKJ54" s="37"/>
      <c r="AKK54" s="37"/>
      <c r="AKL54" s="37"/>
      <c r="AKM54" s="37"/>
      <c r="AKN54" s="37"/>
      <c r="AKO54" s="37"/>
      <c r="AKP54" s="37"/>
      <c r="AKQ54" s="37"/>
      <c r="AKR54" s="37"/>
      <c r="AKS54" s="37"/>
      <c r="AKT54" s="37"/>
      <c r="AKU54" s="37"/>
      <c r="AKV54" s="37"/>
      <c r="AKW54" s="37"/>
      <c r="AKX54" s="37"/>
      <c r="AKY54" s="37"/>
      <c r="AKZ54" s="37"/>
      <c r="ALA54" s="37"/>
      <c r="ALB54" s="37"/>
      <c r="ALC54" s="37"/>
      <c r="ALD54" s="37"/>
      <c r="ALE54" s="37"/>
      <c r="ALF54" s="37"/>
      <c r="ALG54" s="37"/>
      <c r="ALH54" s="37"/>
      <c r="ALI54" s="37"/>
      <c r="ALJ54" s="37"/>
      <c r="ALK54" s="37"/>
      <c r="ALL54" s="37"/>
      <c r="ALM54" s="37"/>
      <c r="ALN54" s="37"/>
      <c r="ALO54" s="37"/>
      <c r="ALP54" s="37"/>
      <c r="ALQ54" s="37"/>
      <c r="ALR54" s="37"/>
      <c r="ALS54" s="37"/>
      <c r="ALT54" s="37"/>
      <c r="ALU54" s="37"/>
      <c r="ALV54" s="37"/>
      <c r="ALW54" s="37"/>
      <c r="ALX54" s="37"/>
      <c r="ALY54" s="37"/>
      <c r="ALZ54" s="37"/>
      <c r="AMA54" s="46"/>
      <c r="AMB54" s="46"/>
      <c r="AMC54" s="46"/>
      <c r="AMD54" s="46"/>
      <c r="AME54" s="46"/>
      <c r="AMF54" s="46"/>
      <c r="AMG54" s="46"/>
      <c r="AMH54" s="46"/>
    </row>
    <row r="55" spans="1:1022" ht="15">
      <c r="A55" s="39" t="s">
        <v>115</v>
      </c>
      <c r="B55" s="70" t="s">
        <v>192</v>
      </c>
      <c r="C55" s="72" t="s">
        <v>193</v>
      </c>
      <c r="D55" s="70"/>
      <c r="E55" s="73"/>
      <c r="F55" s="70" t="s">
        <v>160</v>
      </c>
      <c r="G55" s="74" t="s">
        <v>194</v>
      </c>
      <c r="H55" s="73">
        <v>6</v>
      </c>
      <c r="I55" s="70" t="s">
        <v>26</v>
      </c>
      <c r="J55" s="42"/>
      <c r="K55" s="75">
        <v>0.51997000000000004</v>
      </c>
      <c r="L55" s="41">
        <f>SUM(K55*H55)</f>
        <v>3.1198200000000003</v>
      </c>
      <c r="M55" s="42"/>
      <c r="N55" s="43">
        <v>6100</v>
      </c>
      <c r="O55" s="73" t="s">
        <v>195</v>
      </c>
      <c r="P55" s="76">
        <v>41914</v>
      </c>
      <c r="Q55" s="44">
        <v>41948</v>
      </c>
      <c r="R55" s="21" t="s">
        <v>173</v>
      </c>
      <c r="S55" s="77" t="s">
        <v>196</v>
      </c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  <c r="IW55" s="78"/>
      <c r="IX55" s="78"/>
      <c r="IY55" s="78"/>
      <c r="IZ55" s="78"/>
      <c r="JA55" s="78"/>
      <c r="JB55" s="78"/>
      <c r="JC55" s="78"/>
      <c r="JD55" s="78"/>
      <c r="JE55" s="78"/>
      <c r="JF55" s="78"/>
      <c r="JG55" s="78"/>
      <c r="JH55" s="78"/>
      <c r="JI55" s="78"/>
      <c r="JJ55" s="78"/>
      <c r="JK55" s="78"/>
      <c r="JL55" s="78"/>
      <c r="JM55" s="78"/>
      <c r="JN55" s="78"/>
      <c r="JO55" s="78"/>
      <c r="JP55" s="78"/>
      <c r="JQ55" s="78"/>
      <c r="JR55" s="78"/>
      <c r="JS55" s="78"/>
      <c r="JT55" s="78"/>
      <c r="JU55" s="78"/>
      <c r="JV55" s="78"/>
      <c r="JW55" s="78"/>
      <c r="JX55" s="78"/>
      <c r="JY55" s="78"/>
      <c r="JZ55" s="78"/>
      <c r="KA55" s="78"/>
      <c r="KB55" s="78"/>
      <c r="KC55" s="78"/>
      <c r="KD55" s="78"/>
      <c r="KE55" s="78"/>
      <c r="KF55" s="78"/>
      <c r="KG55" s="78"/>
      <c r="KH55" s="78"/>
      <c r="KI55" s="78"/>
      <c r="KJ55" s="78"/>
      <c r="KK55" s="78"/>
      <c r="KL55" s="78"/>
      <c r="KM55" s="78"/>
      <c r="KN55" s="78"/>
      <c r="KO55" s="78"/>
      <c r="KP55" s="78"/>
      <c r="KQ55" s="78"/>
      <c r="KR55" s="78"/>
      <c r="KS55" s="78"/>
      <c r="KT55" s="78"/>
      <c r="KU55" s="78"/>
      <c r="KV55" s="78"/>
      <c r="KW55" s="78"/>
      <c r="KX55" s="78"/>
      <c r="KY55" s="78"/>
      <c r="KZ55" s="78"/>
      <c r="LA55" s="78"/>
      <c r="LB55" s="78"/>
      <c r="LC55" s="78"/>
      <c r="LD55" s="78"/>
      <c r="LE55" s="78"/>
      <c r="LF55" s="78"/>
      <c r="LG55" s="78"/>
      <c r="LH55" s="78"/>
      <c r="LI55" s="78"/>
      <c r="LJ55" s="78"/>
      <c r="LK55" s="78"/>
      <c r="LL55" s="78"/>
      <c r="LM55" s="78"/>
      <c r="LN55" s="78"/>
      <c r="LO55" s="78"/>
      <c r="LP55" s="78"/>
      <c r="LQ55" s="78"/>
      <c r="LR55" s="78"/>
      <c r="LS55" s="78"/>
      <c r="LT55" s="78"/>
      <c r="LU55" s="78"/>
      <c r="LV55" s="78"/>
      <c r="LW55" s="78"/>
      <c r="LX55" s="78"/>
      <c r="LY55" s="78"/>
      <c r="LZ55" s="78"/>
      <c r="MA55" s="78"/>
      <c r="MB55" s="78"/>
      <c r="MC55" s="78"/>
      <c r="MD55" s="78"/>
      <c r="ME55" s="78"/>
      <c r="MF55" s="78"/>
      <c r="MG55" s="78"/>
      <c r="MH55" s="78"/>
      <c r="MI55" s="78"/>
      <c r="MJ55" s="78"/>
      <c r="MK55" s="78"/>
      <c r="ML55" s="78"/>
      <c r="MM55" s="78"/>
      <c r="MN55" s="78"/>
      <c r="MO55" s="78"/>
      <c r="MP55" s="78"/>
      <c r="MQ55" s="78"/>
      <c r="MR55" s="78"/>
      <c r="MS55" s="78"/>
      <c r="MT55" s="78"/>
      <c r="MU55" s="78"/>
      <c r="MV55" s="78"/>
      <c r="MW55" s="78"/>
      <c r="MX55" s="78"/>
      <c r="MY55" s="78"/>
      <c r="MZ55" s="78"/>
      <c r="NA55" s="78"/>
      <c r="NB55" s="78"/>
      <c r="NC55" s="78"/>
      <c r="ND55" s="78"/>
      <c r="NE55" s="78"/>
      <c r="NF55" s="78"/>
      <c r="NG55" s="78"/>
      <c r="NH55" s="78"/>
      <c r="NI55" s="78"/>
      <c r="NJ55" s="78"/>
      <c r="NK55" s="78"/>
      <c r="NL55" s="78"/>
      <c r="NM55" s="78"/>
      <c r="NN55" s="78"/>
      <c r="NO55" s="78"/>
      <c r="NP55" s="78"/>
      <c r="NQ55" s="78"/>
      <c r="NR55" s="78"/>
      <c r="NS55" s="78"/>
      <c r="NT55" s="78"/>
      <c r="NU55" s="78"/>
      <c r="NV55" s="78"/>
      <c r="NW55" s="78"/>
      <c r="NX55" s="78"/>
      <c r="NY55" s="78"/>
      <c r="NZ55" s="78"/>
      <c r="OA55" s="78"/>
      <c r="OB55" s="78"/>
      <c r="OC55" s="78"/>
      <c r="OD55" s="78"/>
      <c r="OE55" s="78"/>
      <c r="OF55" s="78"/>
      <c r="OG55" s="78"/>
      <c r="OH55" s="78"/>
      <c r="OI55" s="78"/>
      <c r="OJ55" s="78"/>
      <c r="OK55" s="78"/>
      <c r="OL55" s="78"/>
      <c r="OM55" s="78"/>
      <c r="ON55" s="78"/>
      <c r="OO55" s="78"/>
      <c r="OP55" s="78"/>
      <c r="OQ55" s="78"/>
      <c r="OR55" s="78"/>
      <c r="OS55" s="78"/>
      <c r="OT55" s="78"/>
      <c r="OU55" s="78"/>
      <c r="OV55" s="78"/>
      <c r="OW55" s="78"/>
      <c r="OX55" s="78"/>
      <c r="OY55" s="78"/>
      <c r="OZ55" s="78"/>
      <c r="PA55" s="78"/>
      <c r="PB55" s="78"/>
      <c r="PC55" s="78"/>
      <c r="PD55" s="78"/>
      <c r="PE55" s="78"/>
      <c r="PF55" s="78"/>
      <c r="PG55" s="78"/>
      <c r="PH55" s="78"/>
      <c r="PI55" s="78"/>
      <c r="PJ55" s="78"/>
      <c r="PK55" s="78"/>
      <c r="PL55" s="78"/>
      <c r="PM55" s="78"/>
      <c r="PN55" s="78"/>
      <c r="PO55" s="78"/>
      <c r="PP55" s="78"/>
      <c r="PQ55" s="78"/>
      <c r="PR55" s="78"/>
      <c r="PS55" s="78"/>
      <c r="PT55" s="78"/>
      <c r="PU55" s="78"/>
      <c r="PV55" s="78"/>
      <c r="PW55" s="78"/>
      <c r="PX55" s="78"/>
      <c r="PY55" s="78"/>
      <c r="PZ55" s="78"/>
      <c r="QA55" s="78"/>
      <c r="QB55" s="78"/>
      <c r="QC55" s="78"/>
      <c r="QD55" s="78"/>
      <c r="QE55" s="78"/>
      <c r="QF55" s="78"/>
      <c r="QG55" s="78"/>
      <c r="QH55" s="78"/>
      <c r="QI55" s="78"/>
      <c r="QJ55" s="78"/>
      <c r="QK55" s="78"/>
      <c r="QL55" s="78"/>
      <c r="QM55" s="78"/>
      <c r="QN55" s="78"/>
      <c r="QO55" s="78"/>
      <c r="QP55" s="78"/>
      <c r="QQ55" s="78"/>
      <c r="QR55" s="78"/>
      <c r="QS55" s="78"/>
      <c r="QT55" s="78"/>
      <c r="QU55" s="78"/>
      <c r="QV55" s="78"/>
      <c r="QW55" s="78"/>
      <c r="QX55" s="78"/>
      <c r="QY55" s="78"/>
      <c r="QZ55" s="78"/>
      <c r="RA55" s="78"/>
      <c r="RB55" s="78"/>
      <c r="RC55" s="78"/>
      <c r="RD55" s="78"/>
      <c r="RE55" s="78"/>
      <c r="RF55" s="78"/>
      <c r="RG55" s="78"/>
      <c r="RH55" s="78"/>
      <c r="RI55" s="78"/>
      <c r="RJ55" s="78"/>
      <c r="RK55" s="78"/>
      <c r="RL55" s="78"/>
      <c r="RM55" s="78"/>
      <c r="RN55" s="78"/>
      <c r="RO55" s="78"/>
      <c r="RP55" s="78"/>
      <c r="RQ55" s="78"/>
      <c r="RR55" s="78"/>
      <c r="RS55" s="78"/>
      <c r="RT55" s="78"/>
      <c r="RU55" s="78"/>
      <c r="RV55" s="78"/>
      <c r="RW55" s="78"/>
      <c r="RX55" s="78"/>
      <c r="RY55" s="78"/>
      <c r="RZ55" s="78"/>
      <c r="SA55" s="78"/>
      <c r="SB55" s="78"/>
      <c r="SC55" s="78"/>
      <c r="SD55" s="78"/>
      <c r="SE55" s="78"/>
      <c r="SF55" s="78"/>
      <c r="SG55" s="78"/>
      <c r="SH55" s="78"/>
      <c r="SI55" s="78"/>
      <c r="SJ55" s="78"/>
      <c r="SK55" s="78"/>
      <c r="SL55" s="78"/>
      <c r="SM55" s="78"/>
      <c r="SN55" s="78"/>
      <c r="SO55" s="78"/>
      <c r="SP55" s="78"/>
      <c r="SQ55" s="78"/>
      <c r="SR55" s="78"/>
      <c r="SS55" s="78"/>
      <c r="ST55" s="78"/>
      <c r="SU55" s="78"/>
      <c r="SV55" s="78"/>
      <c r="SW55" s="78"/>
      <c r="SX55" s="78"/>
      <c r="SY55" s="78"/>
      <c r="SZ55" s="78"/>
      <c r="TA55" s="78"/>
      <c r="TB55" s="78"/>
      <c r="TC55" s="78"/>
      <c r="TD55" s="78"/>
      <c r="TE55" s="78"/>
      <c r="TF55" s="78"/>
      <c r="TG55" s="78"/>
      <c r="TH55" s="78"/>
      <c r="TI55" s="78"/>
      <c r="TJ55" s="78"/>
      <c r="TK55" s="78"/>
      <c r="TL55" s="78"/>
      <c r="TM55" s="78"/>
      <c r="TN55" s="78"/>
      <c r="TO55" s="78"/>
      <c r="TP55" s="78"/>
      <c r="TQ55" s="78"/>
      <c r="TR55" s="78"/>
      <c r="TS55" s="78"/>
      <c r="TT55" s="78"/>
      <c r="TU55" s="78"/>
      <c r="TV55" s="78"/>
      <c r="TW55" s="78"/>
      <c r="TX55" s="78"/>
      <c r="TY55" s="78"/>
      <c r="TZ55" s="78"/>
      <c r="UA55" s="78"/>
      <c r="UB55" s="78"/>
      <c r="UC55" s="78"/>
      <c r="UD55" s="78"/>
      <c r="UE55" s="78"/>
      <c r="UF55" s="78"/>
      <c r="UG55" s="78"/>
      <c r="UH55" s="78"/>
      <c r="UI55" s="78"/>
      <c r="UJ55" s="78"/>
      <c r="UK55" s="78"/>
      <c r="UL55" s="78"/>
      <c r="UM55" s="78"/>
      <c r="UN55" s="78"/>
      <c r="UO55" s="78"/>
      <c r="UP55" s="78"/>
      <c r="UQ55" s="78"/>
      <c r="UR55" s="78"/>
      <c r="US55" s="78"/>
      <c r="UT55" s="78"/>
      <c r="UU55" s="78"/>
      <c r="UV55" s="78"/>
      <c r="UW55" s="78"/>
      <c r="UX55" s="78"/>
      <c r="UY55" s="78"/>
      <c r="UZ55" s="78"/>
      <c r="VA55" s="78"/>
      <c r="VB55" s="78"/>
      <c r="VC55" s="78"/>
      <c r="VD55" s="78"/>
      <c r="VE55" s="78"/>
      <c r="VF55" s="78"/>
      <c r="VG55" s="78"/>
      <c r="VH55" s="78"/>
      <c r="VI55" s="78"/>
      <c r="VJ55" s="78"/>
      <c r="VK55" s="78"/>
      <c r="VL55" s="78"/>
      <c r="VM55" s="78"/>
      <c r="VN55" s="78"/>
      <c r="VO55" s="78"/>
      <c r="VP55" s="78"/>
      <c r="VQ55" s="78"/>
      <c r="VR55" s="78"/>
      <c r="VS55" s="78"/>
      <c r="VT55" s="78"/>
      <c r="VU55" s="78"/>
      <c r="VV55" s="78"/>
      <c r="VW55" s="78"/>
      <c r="VX55" s="78"/>
      <c r="VY55" s="78"/>
      <c r="VZ55" s="78"/>
      <c r="WA55" s="78"/>
      <c r="WB55" s="78"/>
      <c r="WC55" s="78"/>
      <c r="WD55" s="78"/>
      <c r="WE55" s="78"/>
      <c r="WF55" s="78"/>
      <c r="WG55" s="78"/>
      <c r="WH55" s="78"/>
      <c r="WI55" s="78"/>
      <c r="WJ55" s="78"/>
      <c r="WK55" s="78"/>
      <c r="WL55" s="78"/>
      <c r="WM55" s="78"/>
      <c r="WN55" s="78"/>
      <c r="WO55" s="78"/>
      <c r="WP55" s="78"/>
      <c r="WQ55" s="78"/>
      <c r="WR55" s="78"/>
      <c r="WS55" s="78"/>
      <c r="WT55" s="78"/>
      <c r="WU55" s="78"/>
      <c r="WV55" s="78"/>
      <c r="WW55" s="78"/>
      <c r="WX55" s="78"/>
      <c r="WY55" s="78"/>
      <c r="WZ55" s="78"/>
      <c r="XA55" s="78"/>
      <c r="XB55" s="78"/>
      <c r="XC55" s="78"/>
      <c r="XD55" s="78"/>
      <c r="XE55" s="78"/>
      <c r="XF55" s="78"/>
      <c r="XG55" s="78"/>
      <c r="XH55" s="78"/>
      <c r="XI55" s="78"/>
      <c r="XJ55" s="78"/>
      <c r="XK55" s="78"/>
      <c r="XL55" s="78"/>
      <c r="XM55" s="78"/>
      <c r="XN55" s="78"/>
      <c r="XO55" s="78"/>
      <c r="XP55" s="78"/>
      <c r="XQ55" s="78"/>
      <c r="XR55" s="78"/>
      <c r="XS55" s="78"/>
      <c r="XT55" s="78"/>
      <c r="XU55" s="78"/>
      <c r="XV55" s="78"/>
      <c r="XW55" s="78"/>
      <c r="XX55" s="78"/>
      <c r="XY55" s="78"/>
      <c r="XZ55" s="78"/>
      <c r="YA55" s="78"/>
      <c r="YB55" s="78"/>
      <c r="YC55" s="78"/>
      <c r="YD55" s="78"/>
      <c r="YE55" s="78"/>
      <c r="YF55" s="78"/>
      <c r="YG55" s="78"/>
      <c r="YH55" s="78"/>
      <c r="YI55" s="78"/>
      <c r="YJ55" s="78"/>
      <c r="YK55" s="78"/>
      <c r="YL55" s="78"/>
      <c r="YM55" s="78"/>
      <c r="YN55" s="78"/>
      <c r="YO55" s="78"/>
      <c r="YP55" s="78"/>
      <c r="YQ55" s="78"/>
      <c r="YR55" s="78"/>
      <c r="YS55" s="78"/>
      <c r="YT55" s="78"/>
      <c r="YU55" s="78"/>
      <c r="YV55" s="78"/>
      <c r="YW55" s="78"/>
      <c r="YX55" s="78"/>
      <c r="YY55" s="78"/>
      <c r="YZ55" s="78"/>
      <c r="ZA55" s="78"/>
      <c r="ZB55" s="78"/>
      <c r="ZC55" s="78"/>
      <c r="ZD55" s="78"/>
      <c r="ZE55" s="78"/>
      <c r="ZF55" s="78"/>
      <c r="ZG55" s="78"/>
      <c r="ZH55" s="78"/>
      <c r="ZI55" s="78"/>
      <c r="ZJ55" s="78"/>
      <c r="ZK55" s="78"/>
      <c r="ZL55" s="78"/>
      <c r="ZM55" s="78"/>
      <c r="ZN55" s="78"/>
      <c r="ZO55" s="78"/>
      <c r="ZP55" s="78"/>
      <c r="ZQ55" s="78"/>
      <c r="ZR55" s="78"/>
      <c r="ZS55" s="78"/>
      <c r="ZT55" s="78"/>
      <c r="ZU55" s="78"/>
      <c r="ZV55" s="78"/>
      <c r="ZW55" s="78"/>
      <c r="ZX55" s="78"/>
      <c r="ZY55" s="78"/>
      <c r="ZZ55" s="78"/>
      <c r="AAA55" s="78"/>
      <c r="AAB55" s="78"/>
      <c r="AAC55" s="78"/>
      <c r="AAD55" s="78"/>
      <c r="AAE55" s="78"/>
      <c r="AAF55" s="78"/>
      <c r="AAG55" s="78"/>
      <c r="AAH55" s="78"/>
      <c r="AAI55" s="78"/>
      <c r="AAJ55" s="78"/>
      <c r="AAK55" s="78"/>
      <c r="AAL55" s="78"/>
      <c r="AAM55" s="78"/>
      <c r="AAN55" s="78"/>
      <c r="AAO55" s="78"/>
      <c r="AAP55" s="78"/>
      <c r="AAQ55" s="78"/>
      <c r="AAR55" s="78"/>
      <c r="AAS55" s="78"/>
      <c r="AAT55" s="78"/>
      <c r="AAU55" s="78"/>
      <c r="AAV55" s="78"/>
      <c r="AAW55" s="78"/>
      <c r="AAX55" s="78"/>
      <c r="AAY55" s="78"/>
      <c r="AAZ55" s="78"/>
      <c r="ABA55" s="78"/>
      <c r="ABB55" s="78"/>
      <c r="ABC55" s="78"/>
      <c r="ABD55" s="78"/>
      <c r="ABE55" s="78"/>
      <c r="ABF55" s="78"/>
      <c r="ABG55" s="78"/>
      <c r="ABH55" s="78"/>
      <c r="ABI55" s="78"/>
      <c r="ABJ55" s="78"/>
      <c r="ABK55" s="78"/>
      <c r="ABL55" s="78"/>
      <c r="ABM55" s="78"/>
      <c r="ABN55" s="78"/>
      <c r="ABO55" s="78"/>
      <c r="ABP55" s="78"/>
      <c r="ABQ55" s="78"/>
      <c r="ABR55" s="78"/>
      <c r="ABS55" s="78"/>
      <c r="ABT55" s="78"/>
      <c r="ABU55" s="78"/>
      <c r="ABV55" s="78"/>
      <c r="ABW55" s="78"/>
      <c r="ABX55" s="78"/>
      <c r="ABY55" s="78"/>
      <c r="ABZ55" s="78"/>
      <c r="ACA55" s="78"/>
      <c r="ACB55" s="78"/>
      <c r="ACC55" s="78"/>
      <c r="ACD55" s="78"/>
      <c r="ACE55" s="78"/>
      <c r="ACF55" s="78"/>
      <c r="ACG55" s="78"/>
      <c r="ACH55" s="78"/>
      <c r="ACI55" s="78"/>
      <c r="ACJ55" s="78"/>
      <c r="ACK55" s="78"/>
      <c r="ACL55" s="78"/>
      <c r="ACM55" s="78"/>
      <c r="ACN55" s="78"/>
      <c r="ACO55" s="78"/>
      <c r="ACP55" s="78"/>
      <c r="ACQ55" s="78"/>
      <c r="ACR55" s="78"/>
      <c r="ACS55" s="78"/>
      <c r="ACT55" s="78"/>
      <c r="ACU55" s="78"/>
      <c r="ACV55" s="78"/>
      <c r="ACW55" s="78"/>
      <c r="ACX55" s="78"/>
      <c r="ACY55" s="78"/>
      <c r="ACZ55" s="78"/>
      <c r="ADA55" s="78"/>
      <c r="ADB55" s="78"/>
      <c r="ADC55" s="78"/>
      <c r="ADD55" s="78"/>
      <c r="ADE55" s="78"/>
      <c r="ADF55" s="78"/>
      <c r="ADG55" s="78"/>
      <c r="ADH55" s="78"/>
      <c r="ADI55" s="78"/>
      <c r="ADJ55" s="78"/>
      <c r="ADK55" s="78"/>
      <c r="ADL55" s="78"/>
      <c r="ADM55" s="78"/>
      <c r="ADN55" s="78"/>
      <c r="ADO55" s="78"/>
      <c r="ADP55" s="78"/>
      <c r="ADQ55" s="78"/>
      <c r="ADR55" s="78"/>
      <c r="ADS55" s="78"/>
      <c r="ADT55" s="78"/>
      <c r="ADU55" s="78"/>
      <c r="ADV55" s="78"/>
      <c r="ADW55" s="78"/>
      <c r="ADX55" s="78"/>
      <c r="ADY55" s="78"/>
      <c r="ADZ55" s="78"/>
      <c r="AEA55" s="78"/>
      <c r="AEB55" s="78"/>
      <c r="AEC55" s="78"/>
      <c r="AED55" s="78"/>
      <c r="AEE55" s="78"/>
      <c r="AEF55" s="78"/>
      <c r="AEG55" s="78"/>
      <c r="AEH55" s="78"/>
      <c r="AEI55" s="78"/>
      <c r="AEJ55" s="78"/>
      <c r="AEK55" s="78"/>
      <c r="AEL55" s="78"/>
      <c r="AEM55" s="78"/>
      <c r="AEN55" s="78"/>
      <c r="AEO55" s="78"/>
      <c r="AEP55" s="78"/>
      <c r="AEQ55" s="78"/>
      <c r="AER55" s="78"/>
      <c r="AES55" s="78"/>
      <c r="AET55" s="78"/>
      <c r="AEU55" s="78"/>
      <c r="AEV55" s="78"/>
      <c r="AEW55" s="78"/>
      <c r="AEX55" s="78"/>
      <c r="AEY55" s="78"/>
      <c r="AEZ55" s="78"/>
      <c r="AFA55" s="78"/>
      <c r="AFB55" s="78"/>
      <c r="AFC55" s="78"/>
      <c r="AFD55" s="78"/>
      <c r="AFE55" s="78"/>
      <c r="AFF55" s="78"/>
      <c r="AFG55" s="78"/>
      <c r="AFH55" s="78"/>
      <c r="AFI55" s="78"/>
      <c r="AFJ55" s="78"/>
      <c r="AFK55" s="78"/>
      <c r="AFL55" s="78"/>
      <c r="AFM55" s="78"/>
      <c r="AFN55" s="78"/>
      <c r="AFO55" s="78"/>
      <c r="AFP55" s="78"/>
      <c r="AFQ55" s="78"/>
      <c r="AFR55" s="78"/>
      <c r="AFS55" s="78"/>
      <c r="AFT55" s="78"/>
      <c r="AFU55" s="78"/>
      <c r="AFV55" s="78"/>
      <c r="AFW55" s="78"/>
      <c r="AFX55" s="78"/>
      <c r="AFY55" s="78"/>
      <c r="AFZ55" s="78"/>
      <c r="AGA55" s="78"/>
      <c r="AGB55" s="78"/>
      <c r="AGC55" s="78"/>
      <c r="AGD55" s="78"/>
      <c r="AGE55" s="78"/>
      <c r="AGF55" s="78"/>
      <c r="AGG55" s="78"/>
      <c r="AGH55" s="78"/>
      <c r="AGI55" s="78"/>
      <c r="AGJ55" s="78"/>
      <c r="AGK55" s="78"/>
      <c r="AGL55" s="78"/>
      <c r="AGM55" s="78"/>
      <c r="AGN55" s="78"/>
      <c r="AGO55" s="78"/>
      <c r="AGP55" s="78"/>
      <c r="AGQ55" s="78"/>
      <c r="AGR55" s="78"/>
      <c r="AGS55" s="78"/>
      <c r="AGT55" s="78"/>
      <c r="AGU55" s="78"/>
      <c r="AGV55" s="78"/>
      <c r="AGW55" s="78"/>
      <c r="AGX55" s="78"/>
      <c r="AGY55" s="78"/>
      <c r="AGZ55" s="78"/>
      <c r="AHA55" s="78"/>
      <c r="AHB55" s="78"/>
      <c r="AHC55" s="78"/>
      <c r="AHD55" s="78"/>
      <c r="AHE55" s="78"/>
      <c r="AHF55" s="78"/>
      <c r="AHG55" s="78"/>
      <c r="AHH55" s="78"/>
      <c r="AHI55" s="78"/>
      <c r="AHJ55" s="78"/>
      <c r="AHK55" s="78"/>
      <c r="AHL55" s="78"/>
      <c r="AHM55" s="78"/>
      <c r="AHN55" s="78"/>
      <c r="AHO55" s="78"/>
      <c r="AHP55" s="78"/>
      <c r="AHQ55" s="78"/>
      <c r="AHR55" s="78"/>
      <c r="AHS55" s="78"/>
      <c r="AHT55" s="78"/>
      <c r="AHU55" s="78"/>
      <c r="AHV55" s="78"/>
      <c r="AHW55" s="78"/>
      <c r="AHX55" s="78"/>
      <c r="AHY55" s="78"/>
      <c r="AHZ55" s="78"/>
      <c r="AIA55" s="78"/>
      <c r="AIB55" s="78"/>
      <c r="AIC55" s="78"/>
      <c r="AID55" s="78"/>
      <c r="AIE55" s="78"/>
      <c r="AIF55" s="78"/>
      <c r="AIG55" s="78"/>
      <c r="AIH55" s="78"/>
      <c r="AII55" s="78"/>
      <c r="AIJ55" s="78"/>
      <c r="AIK55" s="78"/>
      <c r="AIL55" s="78"/>
      <c r="AIM55" s="78"/>
      <c r="AIN55" s="78"/>
      <c r="AIO55" s="78"/>
      <c r="AIP55" s="78"/>
      <c r="AIQ55" s="78"/>
      <c r="AIR55" s="78"/>
      <c r="AIS55" s="78"/>
      <c r="AIT55" s="78"/>
      <c r="AIU55" s="78"/>
      <c r="AIV55" s="78"/>
      <c r="AIW55" s="78"/>
      <c r="AIX55" s="78"/>
      <c r="AIY55" s="78"/>
      <c r="AIZ55" s="78"/>
      <c r="AJA55" s="78"/>
      <c r="AJB55" s="78"/>
      <c r="AJC55" s="78"/>
      <c r="AJD55" s="78"/>
      <c r="AJE55" s="78"/>
      <c r="AJF55" s="78"/>
      <c r="AJG55" s="78"/>
      <c r="AJH55" s="78"/>
      <c r="AJI55" s="78"/>
      <c r="AJJ55" s="78"/>
      <c r="AJK55" s="78"/>
      <c r="AJL55" s="78"/>
      <c r="AJM55" s="78"/>
      <c r="AJN55" s="78"/>
      <c r="AJO55" s="78"/>
      <c r="AJP55" s="78"/>
      <c r="AJQ55" s="78"/>
      <c r="AJR55" s="78"/>
      <c r="AJS55" s="78"/>
      <c r="AJT55" s="78"/>
      <c r="AJU55" s="78"/>
      <c r="AJV55" s="78"/>
      <c r="AJW55" s="78"/>
      <c r="AJX55" s="78"/>
      <c r="AJY55" s="78"/>
      <c r="AJZ55" s="78"/>
      <c r="AKA55" s="78"/>
      <c r="AKB55" s="78"/>
      <c r="AKC55" s="78"/>
      <c r="AKD55" s="78"/>
      <c r="AKE55" s="78"/>
      <c r="AKF55" s="78"/>
      <c r="AKG55" s="78"/>
      <c r="AKH55" s="78"/>
      <c r="AKI55" s="78"/>
      <c r="AKJ55" s="78"/>
      <c r="AKK55" s="78"/>
      <c r="AKL55" s="78"/>
      <c r="AKM55" s="78"/>
      <c r="AKN55" s="78"/>
      <c r="AKO55" s="78"/>
      <c r="AKP55" s="78"/>
      <c r="AKQ55" s="78"/>
      <c r="AKR55" s="78"/>
      <c r="AKS55" s="78"/>
      <c r="AKT55" s="78"/>
      <c r="AKU55" s="78"/>
      <c r="AKV55" s="78"/>
      <c r="AKW55" s="78"/>
      <c r="AKX55" s="78"/>
      <c r="AKY55" s="78"/>
      <c r="AKZ55" s="78"/>
      <c r="ALA55" s="78"/>
      <c r="ALB55" s="78"/>
      <c r="ALC55" s="78"/>
      <c r="ALD55" s="78"/>
      <c r="ALE55" s="78"/>
      <c r="ALF55" s="78"/>
      <c r="ALG55" s="78"/>
      <c r="ALH55" s="78"/>
      <c r="ALI55" s="78"/>
      <c r="ALJ55" s="78"/>
      <c r="ALK55" s="78"/>
      <c r="ALL55" s="78"/>
      <c r="ALM55" s="78"/>
      <c r="ALN55" s="78"/>
      <c r="ALO55" s="78"/>
      <c r="ALP55" s="78"/>
      <c r="ALQ55" s="78"/>
      <c r="ALR55" s="78"/>
      <c r="ALS55" s="78"/>
      <c r="ALT55" s="78"/>
      <c r="ALU55" s="78"/>
      <c r="ALV55" s="78"/>
      <c r="ALW55" s="78"/>
      <c r="ALX55" s="78"/>
      <c r="ALY55" s="78"/>
      <c r="ALZ55" s="78"/>
      <c r="AMA55" s="38"/>
      <c r="AMB55" s="38"/>
      <c r="AMC55" s="38"/>
      <c r="AMD55" s="38"/>
      <c r="AME55" s="38"/>
      <c r="AMF55" s="38"/>
      <c r="AMG55" s="38"/>
      <c r="AMH55" s="38"/>
    </row>
    <row r="56" spans="1:1022" ht="15">
      <c r="A56" s="16" t="s">
        <v>115</v>
      </c>
      <c r="B56" s="31" t="s">
        <v>197</v>
      </c>
      <c r="C56" s="51" t="s">
        <v>198</v>
      </c>
      <c r="D56" s="32"/>
      <c r="E56" s="52" t="s">
        <v>199</v>
      </c>
      <c r="F56" s="31" t="s">
        <v>160</v>
      </c>
      <c r="G56" s="79" t="s">
        <v>200</v>
      </c>
      <c r="H56" s="32">
        <f>1080+500+410+500</f>
        <v>2490</v>
      </c>
      <c r="I56" s="31" t="s">
        <v>201</v>
      </c>
      <c r="J56" s="19"/>
      <c r="K56" s="60">
        <f>310.223/304800</f>
        <v>1.0177919947506563E-3</v>
      </c>
      <c r="L56" s="18">
        <f>SUM(K56*H56)</f>
        <v>2.5343020669291341</v>
      </c>
      <c r="M56" s="19"/>
      <c r="N56" s="34" t="s">
        <v>202</v>
      </c>
      <c r="O56" s="23" t="s">
        <v>203</v>
      </c>
      <c r="P56" s="21">
        <v>41929</v>
      </c>
      <c r="Q56" s="21">
        <v>41936</v>
      </c>
      <c r="R56" s="21" t="s">
        <v>204</v>
      </c>
      <c r="S56" s="50"/>
      <c r="T56" s="37"/>
      <c r="U56" s="37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  <c r="IW56" s="78"/>
      <c r="IX56" s="78"/>
      <c r="IY56" s="78"/>
      <c r="IZ56" s="78"/>
      <c r="JA56" s="78"/>
      <c r="JB56" s="78"/>
      <c r="JC56" s="78"/>
      <c r="JD56" s="78"/>
      <c r="JE56" s="78"/>
      <c r="JF56" s="78"/>
      <c r="JG56" s="78"/>
      <c r="JH56" s="78"/>
      <c r="JI56" s="78"/>
      <c r="JJ56" s="78"/>
      <c r="JK56" s="78"/>
      <c r="JL56" s="78"/>
      <c r="JM56" s="78"/>
      <c r="JN56" s="78"/>
      <c r="JO56" s="78"/>
      <c r="JP56" s="78"/>
      <c r="JQ56" s="78"/>
      <c r="JR56" s="78"/>
      <c r="JS56" s="78"/>
      <c r="JT56" s="78"/>
      <c r="JU56" s="78"/>
      <c r="JV56" s="78"/>
      <c r="JW56" s="78"/>
      <c r="JX56" s="78"/>
      <c r="JY56" s="78"/>
      <c r="JZ56" s="78"/>
      <c r="KA56" s="78"/>
      <c r="KB56" s="78"/>
      <c r="KC56" s="78"/>
      <c r="KD56" s="78"/>
      <c r="KE56" s="78"/>
      <c r="KF56" s="78"/>
      <c r="KG56" s="78"/>
      <c r="KH56" s="78"/>
      <c r="KI56" s="78"/>
      <c r="KJ56" s="78"/>
      <c r="KK56" s="78"/>
      <c r="KL56" s="78"/>
      <c r="KM56" s="78"/>
      <c r="KN56" s="78"/>
      <c r="KO56" s="78"/>
      <c r="KP56" s="78"/>
      <c r="KQ56" s="78"/>
      <c r="KR56" s="78"/>
      <c r="KS56" s="78"/>
      <c r="KT56" s="78"/>
      <c r="KU56" s="78"/>
      <c r="KV56" s="78"/>
      <c r="KW56" s="78"/>
      <c r="KX56" s="78"/>
      <c r="KY56" s="78"/>
      <c r="KZ56" s="78"/>
      <c r="LA56" s="78"/>
      <c r="LB56" s="78"/>
      <c r="LC56" s="78"/>
      <c r="LD56" s="78"/>
      <c r="LE56" s="78"/>
      <c r="LF56" s="78"/>
      <c r="LG56" s="78"/>
      <c r="LH56" s="78"/>
      <c r="LI56" s="78"/>
      <c r="LJ56" s="78"/>
      <c r="LK56" s="78"/>
      <c r="LL56" s="78"/>
      <c r="LM56" s="78"/>
      <c r="LN56" s="78"/>
      <c r="LO56" s="78"/>
      <c r="LP56" s="78"/>
      <c r="LQ56" s="78"/>
      <c r="LR56" s="78"/>
      <c r="LS56" s="78"/>
      <c r="LT56" s="78"/>
      <c r="LU56" s="78"/>
      <c r="LV56" s="78"/>
      <c r="LW56" s="78"/>
      <c r="LX56" s="78"/>
      <c r="LY56" s="78"/>
      <c r="LZ56" s="78"/>
      <c r="MA56" s="78"/>
      <c r="MB56" s="78"/>
      <c r="MC56" s="78"/>
      <c r="MD56" s="78"/>
      <c r="ME56" s="78"/>
      <c r="MF56" s="78"/>
      <c r="MG56" s="78"/>
      <c r="MH56" s="78"/>
      <c r="MI56" s="78"/>
      <c r="MJ56" s="78"/>
      <c r="MK56" s="78"/>
      <c r="ML56" s="78"/>
      <c r="MM56" s="78"/>
      <c r="MN56" s="78"/>
      <c r="MO56" s="78"/>
      <c r="MP56" s="78"/>
      <c r="MQ56" s="78"/>
      <c r="MR56" s="78"/>
      <c r="MS56" s="78"/>
      <c r="MT56" s="78"/>
      <c r="MU56" s="78"/>
      <c r="MV56" s="78"/>
      <c r="MW56" s="78"/>
      <c r="MX56" s="78"/>
      <c r="MY56" s="78"/>
      <c r="MZ56" s="78"/>
      <c r="NA56" s="78"/>
      <c r="NB56" s="78"/>
      <c r="NC56" s="78"/>
      <c r="ND56" s="78"/>
      <c r="NE56" s="78"/>
      <c r="NF56" s="78"/>
      <c r="NG56" s="78"/>
      <c r="NH56" s="78"/>
      <c r="NI56" s="78"/>
      <c r="NJ56" s="78"/>
      <c r="NK56" s="78"/>
      <c r="NL56" s="78"/>
      <c r="NM56" s="78"/>
      <c r="NN56" s="78"/>
      <c r="NO56" s="78"/>
      <c r="NP56" s="78"/>
      <c r="NQ56" s="78"/>
      <c r="NR56" s="78"/>
      <c r="NS56" s="78"/>
      <c r="NT56" s="78"/>
      <c r="NU56" s="78"/>
      <c r="NV56" s="78"/>
      <c r="NW56" s="78"/>
      <c r="NX56" s="78"/>
      <c r="NY56" s="78"/>
      <c r="NZ56" s="78"/>
      <c r="OA56" s="78"/>
      <c r="OB56" s="78"/>
      <c r="OC56" s="78"/>
      <c r="OD56" s="78"/>
      <c r="OE56" s="78"/>
      <c r="OF56" s="78"/>
      <c r="OG56" s="78"/>
      <c r="OH56" s="78"/>
      <c r="OI56" s="78"/>
      <c r="OJ56" s="78"/>
      <c r="OK56" s="78"/>
      <c r="OL56" s="78"/>
      <c r="OM56" s="78"/>
      <c r="ON56" s="78"/>
      <c r="OO56" s="78"/>
      <c r="OP56" s="78"/>
      <c r="OQ56" s="78"/>
      <c r="OR56" s="78"/>
      <c r="OS56" s="78"/>
      <c r="OT56" s="78"/>
      <c r="OU56" s="78"/>
      <c r="OV56" s="78"/>
      <c r="OW56" s="78"/>
      <c r="OX56" s="78"/>
      <c r="OY56" s="78"/>
      <c r="OZ56" s="78"/>
      <c r="PA56" s="78"/>
      <c r="PB56" s="78"/>
      <c r="PC56" s="78"/>
      <c r="PD56" s="78"/>
      <c r="PE56" s="78"/>
      <c r="PF56" s="78"/>
      <c r="PG56" s="78"/>
      <c r="PH56" s="78"/>
      <c r="PI56" s="78"/>
      <c r="PJ56" s="78"/>
      <c r="PK56" s="78"/>
      <c r="PL56" s="78"/>
      <c r="PM56" s="78"/>
      <c r="PN56" s="78"/>
      <c r="PO56" s="78"/>
      <c r="PP56" s="78"/>
      <c r="PQ56" s="78"/>
      <c r="PR56" s="78"/>
      <c r="PS56" s="78"/>
      <c r="PT56" s="78"/>
      <c r="PU56" s="78"/>
      <c r="PV56" s="78"/>
      <c r="PW56" s="78"/>
      <c r="PX56" s="78"/>
      <c r="PY56" s="78"/>
      <c r="PZ56" s="78"/>
      <c r="QA56" s="78"/>
      <c r="QB56" s="78"/>
      <c r="QC56" s="78"/>
      <c r="QD56" s="78"/>
      <c r="QE56" s="78"/>
      <c r="QF56" s="78"/>
      <c r="QG56" s="78"/>
      <c r="QH56" s="78"/>
      <c r="QI56" s="78"/>
      <c r="QJ56" s="78"/>
      <c r="QK56" s="78"/>
      <c r="QL56" s="78"/>
      <c r="QM56" s="78"/>
      <c r="QN56" s="78"/>
      <c r="QO56" s="78"/>
      <c r="QP56" s="78"/>
      <c r="QQ56" s="78"/>
      <c r="QR56" s="78"/>
      <c r="QS56" s="78"/>
      <c r="QT56" s="78"/>
      <c r="QU56" s="78"/>
      <c r="QV56" s="78"/>
      <c r="QW56" s="78"/>
      <c r="QX56" s="78"/>
      <c r="QY56" s="78"/>
      <c r="QZ56" s="78"/>
      <c r="RA56" s="78"/>
      <c r="RB56" s="78"/>
      <c r="RC56" s="78"/>
      <c r="RD56" s="78"/>
      <c r="RE56" s="78"/>
      <c r="RF56" s="78"/>
      <c r="RG56" s="78"/>
      <c r="RH56" s="78"/>
      <c r="RI56" s="78"/>
      <c r="RJ56" s="78"/>
      <c r="RK56" s="78"/>
      <c r="RL56" s="78"/>
      <c r="RM56" s="78"/>
      <c r="RN56" s="78"/>
      <c r="RO56" s="78"/>
      <c r="RP56" s="78"/>
      <c r="RQ56" s="78"/>
      <c r="RR56" s="78"/>
      <c r="RS56" s="78"/>
      <c r="RT56" s="78"/>
      <c r="RU56" s="78"/>
      <c r="RV56" s="78"/>
      <c r="RW56" s="78"/>
      <c r="RX56" s="78"/>
      <c r="RY56" s="78"/>
      <c r="RZ56" s="78"/>
      <c r="SA56" s="78"/>
      <c r="SB56" s="78"/>
      <c r="SC56" s="78"/>
      <c r="SD56" s="78"/>
      <c r="SE56" s="78"/>
      <c r="SF56" s="78"/>
      <c r="SG56" s="78"/>
      <c r="SH56" s="78"/>
      <c r="SI56" s="78"/>
      <c r="SJ56" s="78"/>
      <c r="SK56" s="78"/>
      <c r="SL56" s="78"/>
      <c r="SM56" s="78"/>
      <c r="SN56" s="78"/>
      <c r="SO56" s="78"/>
      <c r="SP56" s="78"/>
      <c r="SQ56" s="78"/>
      <c r="SR56" s="78"/>
      <c r="SS56" s="78"/>
      <c r="ST56" s="78"/>
      <c r="SU56" s="78"/>
      <c r="SV56" s="78"/>
      <c r="SW56" s="78"/>
      <c r="SX56" s="78"/>
      <c r="SY56" s="78"/>
      <c r="SZ56" s="78"/>
      <c r="TA56" s="78"/>
      <c r="TB56" s="78"/>
      <c r="TC56" s="78"/>
      <c r="TD56" s="78"/>
      <c r="TE56" s="78"/>
      <c r="TF56" s="78"/>
      <c r="TG56" s="78"/>
      <c r="TH56" s="78"/>
      <c r="TI56" s="78"/>
      <c r="TJ56" s="78"/>
      <c r="TK56" s="78"/>
      <c r="TL56" s="78"/>
      <c r="TM56" s="78"/>
      <c r="TN56" s="78"/>
      <c r="TO56" s="78"/>
      <c r="TP56" s="78"/>
      <c r="TQ56" s="78"/>
      <c r="TR56" s="78"/>
      <c r="TS56" s="78"/>
      <c r="TT56" s="78"/>
      <c r="TU56" s="78"/>
      <c r="TV56" s="78"/>
      <c r="TW56" s="78"/>
      <c r="TX56" s="78"/>
      <c r="TY56" s="78"/>
      <c r="TZ56" s="78"/>
      <c r="UA56" s="78"/>
      <c r="UB56" s="78"/>
      <c r="UC56" s="78"/>
      <c r="UD56" s="78"/>
      <c r="UE56" s="78"/>
      <c r="UF56" s="78"/>
      <c r="UG56" s="78"/>
      <c r="UH56" s="78"/>
      <c r="UI56" s="78"/>
      <c r="UJ56" s="78"/>
      <c r="UK56" s="78"/>
      <c r="UL56" s="78"/>
      <c r="UM56" s="78"/>
      <c r="UN56" s="78"/>
      <c r="UO56" s="78"/>
      <c r="UP56" s="78"/>
      <c r="UQ56" s="78"/>
      <c r="UR56" s="78"/>
      <c r="US56" s="78"/>
      <c r="UT56" s="78"/>
      <c r="UU56" s="78"/>
      <c r="UV56" s="78"/>
      <c r="UW56" s="78"/>
      <c r="UX56" s="78"/>
      <c r="UY56" s="78"/>
      <c r="UZ56" s="78"/>
      <c r="VA56" s="78"/>
      <c r="VB56" s="78"/>
      <c r="VC56" s="78"/>
      <c r="VD56" s="78"/>
      <c r="VE56" s="78"/>
      <c r="VF56" s="78"/>
      <c r="VG56" s="78"/>
      <c r="VH56" s="78"/>
      <c r="VI56" s="78"/>
      <c r="VJ56" s="78"/>
      <c r="VK56" s="78"/>
      <c r="VL56" s="78"/>
      <c r="VM56" s="78"/>
      <c r="VN56" s="78"/>
      <c r="VO56" s="78"/>
      <c r="VP56" s="78"/>
      <c r="VQ56" s="78"/>
      <c r="VR56" s="78"/>
      <c r="VS56" s="78"/>
      <c r="VT56" s="78"/>
      <c r="VU56" s="78"/>
      <c r="VV56" s="78"/>
      <c r="VW56" s="78"/>
      <c r="VX56" s="78"/>
      <c r="VY56" s="78"/>
      <c r="VZ56" s="78"/>
      <c r="WA56" s="78"/>
      <c r="WB56" s="78"/>
      <c r="WC56" s="78"/>
      <c r="WD56" s="78"/>
      <c r="WE56" s="78"/>
      <c r="WF56" s="78"/>
      <c r="WG56" s="78"/>
      <c r="WH56" s="78"/>
      <c r="WI56" s="78"/>
      <c r="WJ56" s="78"/>
      <c r="WK56" s="78"/>
      <c r="WL56" s="78"/>
      <c r="WM56" s="78"/>
      <c r="WN56" s="78"/>
      <c r="WO56" s="78"/>
      <c r="WP56" s="78"/>
      <c r="WQ56" s="78"/>
      <c r="WR56" s="78"/>
      <c r="WS56" s="78"/>
      <c r="WT56" s="78"/>
      <c r="WU56" s="78"/>
      <c r="WV56" s="78"/>
      <c r="WW56" s="78"/>
      <c r="WX56" s="78"/>
      <c r="WY56" s="78"/>
      <c r="WZ56" s="78"/>
      <c r="XA56" s="78"/>
      <c r="XB56" s="78"/>
      <c r="XC56" s="78"/>
      <c r="XD56" s="78"/>
      <c r="XE56" s="78"/>
      <c r="XF56" s="78"/>
      <c r="XG56" s="78"/>
      <c r="XH56" s="78"/>
      <c r="XI56" s="78"/>
      <c r="XJ56" s="78"/>
      <c r="XK56" s="78"/>
      <c r="XL56" s="78"/>
      <c r="XM56" s="78"/>
      <c r="XN56" s="78"/>
      <c r="XO56" s="78"/>
      <c r="XP56" s="78"/>
      <c r="XQ56" s="78"/>
      <c r="XR56" s="78"/>
      <c r="XS56" s="78"/>
      <c r="XT56" s="78"/>
      <c r="XU56" s="78"/>
      <c r="XV56" s="78"/>
      <c r="XW56" s="78"/>
      <c r="XX56" s="78"/>
      <c r="XY56" s="78"/>
      <c r="XZ56" s="78"/>
      <c r="YA56" s="78"/>
      <c r="YB56" s="78"/>
      <c r="YC56" s="78"/>
      <c r="YD56" s="78"/>
      <c r="YE56" s="78"/>
      <c r="YF56" s="78"/>
      <c r="YG56" s="78"/>
      <c r="YH56" s="78"/>
      <c r="YI56" s="78"/>
      <c r="YJ56" s="78"/>
      <c r="YK56" s="78"/>
      <c r="YL56" s="78"/>
      <c r="YM56" s="78"/>
      <c r="YN56" s="78"/>
      <c r="YO56" s="78"/>
      <c r="YP56" s="78"/>
      <c r="YQ56" s="78"/>
      <c r="YR56" s="78"/>
      <c r="YS56" s="78"/>
      <c r="YT56" s="78"/>
      <c r="YU56" s="78"/>
      <c r="YV56" s="78"/>
      <c r="YW56" s="78"/>
      <c r="YX56" s="78"/>
      <c r="YY56" s="78"/>
      <c r="YZ56" s="78"/>
      <c r="ZA56" s="78"/>
      <c r="ZB56" s="78"/>
      <c r="ZC56" s="78"/>
      <c r="ZD56" s="78"/>
      <c r="ZE56" s="78"/>
      <c r="ZF56" s="78"/>
      <c r="ZG56" s="78"/>
      <c r="ZH56" s="78"/>
      <c r="ZI56" s="78"/>
      <c r="ZJ56" s="78"/>
      <c r="ZK56" s="78"/>
      <c r="ZL56" s="78"/>
      <c r="ZM56" s="78"/>
      <c r="ZN56" s="78"/>
      <c r="ZO56" s="78"/>
      <c r="ZP56" s="78"/>
      <c r="ZQ56" s="78"/>
      <c r="ZR56" s="78"/>
      <c r="ZS56" s="78"/>
      <c r="ZT56" s="78"/>
      <c r="ZU56" s="78"/>
      <c r="ZV56" s="78"/>
      <c r="ZW56" s="78"/>
      <c r="ZX56" s="78"/>
      <c r="ZY56" s="78"/>
      <c r="ZZ56" s="78"/>
      <c r="AAA56" s="78"/>
      <c r="AAB56" s="78"/>
      <c r="AAC56" s="78"/>
      <c r="AAD56" s="78"/>
      <c r="AAE56" s="78"/>
      <c r="AAF56" s="78"/>
      <c r="AAG56" s="78"/>
      <c r="AAH56" s="78"/>
      <c r="AAI56" s="78"/>
      <c r="AAJ56" s="78"/>
      <c r="AAK56" s="78"/>
      <c r="AAL56" s="78"/>
      <c r="AAM56" s="78"/>
      <c r="AAN56" s="78"/>
      <c r="AAO56" s="78"/>
      <c r="AAP56" s="78"/>
      <c r="AAQ56" s="78"/>
      <c r="AAR56" s="78"/>
      <c r="AAS56" s="78"/>
      <c r="AAT56" s="78"/>
      <c r="AAU56" s="78"/>
      <c r="AAV56" s="78"/>
      <c r="AAW56" s="78"/>
      <c r="AAX56" s="78"/>
      <c r="AAY56" s="78"/>
      <c r="AAZ56" s="78"/>
      <c r="ABA56" s="78"/>
      <c r="ABB56" s="78"/>
      <c r="ABC56" s="78"/>
      <c r="ABD56" s="78"/>
      <c r="ABE56" s="78"/>
      <c r="ABF56" s="78"/>
      <c r="ABG56" s="78"/>
      <c r="ABH56" s="78"/>
      <c r="ABI56" s="78"/>
      <c r="ABJ56" s="78"/>
      <c r="ABK56" s="78"/>
      <c r="ABL56" s="78"/>
      <c r="ABM56" s="78"/>
      <c r="ABN56" s="78"/>
      <c r="ABO56" s="78"/>
      <c r="ABP56" s="78"/>
      <c r="ABQ56" s="78"/>
      <c r="ABR56" s="78"/>
      <c r="ABS56" s="78"/>
      <c r="ABT56" s="78"/>
      <c r="ABU56" s="78"/>
      <c r="ABV56" s="78"/>
      <c r="ABW56" s="78"/>
      <c r="ABX56" s="78"/>
      <c r="ABY56" s="78"/>
      <c r="ABZ56" s="78"/>
      <c r="ACA56" s="78"/>
      <c r="ACB56" s="78"/>
      <c r="ACC56" s="78"/>
      <c r="ACD56" s="78"/>
      <c r="ACE56" s="78"/>
      <c r="ACF56" s="78"/>
      <c r="ACG56" s="78"/>
      <c r="ACH56" s="78"/>
      <c r="ACI56" s="78"/>
      <c r="ACJ56" s="78"/>
      <c r="ACK56" s="78"/>
      <c r="ACL56" s="78"/>
      <c r="ACM56" s="78"/>
      <c r="ACN56" s="78"/>
      <c r="ACO56" s="78"/>
      <c r="ACP56" s="78"/>
      <c r="ACQ56" s="78"/>
      <c r="ACR56" s="78"/>
      <c r="ACS56" s="78"/>
      <c r="ACT56" s="78"/>
      <c r="ACU56" s="78"/>
      <c r="ACV56" s="78"/>
      <c r="ACW56" s="78"/>
      <c r="ACX56" s="78"/>
      <c r="ACY56" s="78"/>
      <c r="ACZ56" s="78"/>
      <c r="ADA56" s="78"/>
      <c r="ADB56" s="78"/>
      <c r="ADC56" s="78"/>
      <c r="ADD56" s="78"/>
      <c r="ADE56" s="78"/>
      <c r="ADF56" s="78"/>
      <c r="ADG56" s="78"/>
      <c r="ADH56" s="78"/>
      <c r="ADI56" s="78"/>
      <c r="ADJ56" s="78"/>
      <c r="ADK56" s="78"/>
      <c r="ADL56" s="78"/>
      <c r="ADM56" s="78"/>
      <c r="ADN56" s="78"/>
      <c r="ADO56" s="78"/>
      <c r="ADP56" s="78"/>
      <c r="ADQ56" s="78"/>
      <c r="ADR56" s="78"/>
      <c r="ADS56" s="78"/>
      <c r="ADT56" s="78"/>
      <c r="ADU56" s="78"/>
      <c r="ADV56" s="78"/>
      <c r="ADW56" s="78"/>
      <c r="ADX56" s="78"/>
      <c r="ADY56" s="78"/>
      <c r="ADZ56" s="78"/>
      <c r="AEA56" s="78"/>
      <c r="AEB56" s="78"/>
      <c r="AEC56" s="78"/>
      <c r="AED56" s="78"/>
      <c r="AEE56" s="78"/>
      <c r="AEF56" s="78"/>
      <c r="AEG56" s="78"/>
      <c r="AEH56" s="78"/>
      <c r="AEI56" s="78"/>
      <c r="AEJ56" s="78"/>
      <c r="AEK56" s="78"/>
      <c r="AEL56" s="78"/>
      <c r="AEM56" s="78"/>
      <c r="AEN56" s="78"/>
      <c r="AEO56" s="78"/>
      <c r="AEP56" s="78"/>
      <c r="AEQ56" s="78"/>
      <c r="AER56" s="78"/>
      <c r="AES56" s="78"/>
      <c r="AET56" s="78"/>
      <c r="AEU56" s="78"/>
      <c r="AEV56" s="78"/>
      <c r="AEW56" s="78"/>
      <c r="AEX56" s="78"/>
      <c r="AEY56" s="78"/>
      <c r="AEZ56" s="78"/>
      <c r="AFA56" s="78"/>
      <c r="AFB56" s="78"/>
      <c r="AFC56" s="78"/>
      <c r="AFD56" s="78"/>
      <c r="AFE56" s="78"/>
      <c r="AFF56" s="78"/>
      <c r="AFG56" s="78"/>
      <c r="AFH56" s="78"/>
      <c r="AFI56" s="78"/>
      <c r="AFJ56" s="78"/>
      <c r="AFK56" s="78"/>
      <c r="AFL56" s="78"/>
      <c r="AFM56" s="78"/>
      <c r="AFN56" s="78"/>
      <c r="AFO56" s="78"/>
      <c r="AFP56" s="78"/>
      <c r="AFQ56" s="78"/>
      <c r="AFR56" s="78"/>
      <c r="AFS56" s="78"/>
      <c r="AFT56" s="78"/>
      <c r="AFU56" s="78"/>
      <c r="AFV56" s="78"/>
      <c r="AFW56" s="78"/>
      <c r="AFX56" s="78"/>
      <c r="AFY56" s="78"/>
      <c r="AFZ56" s="78"/>
      <c r="AGA56" s="78"/>
      <c r="AGB56" s="78"/>
      <c r="AGC56" s="78"/>
      <c r="AGD56" s="78"/>
      <c r="AGE56" s="78"/>
      <c r="AGF56" s="78"/>
      <c r="AGG56" s="78"/>
      <c r="AGH56" s="78"/>
      <c r="AGI56" s="78"/>
      <c r="AGJ56" s="78"/>
      <c r="AGK56" s="78"/>
      <c r="AGL56" s="78"/>
      <c r="AGM56" s="78"/>
      <c r="AGN56" s="78"/>
      <c r="AGO56" s="78"/>
      <c r="AGP56" s="78"/>
      <c r="AGQ56" s="78"/>
      <c r="AGR56" s="78"/>
      <c r="AGS56" s="78"/>
      <c r="AGT56" s="78"/>
      <c r="AGU56" s="78"/>
      <c r="AGV56" s="78"/>
      <c r="AGW56" s="78"/>
      <c r="AGX56" s="78"/>
      <c r="AGY56" s="78"/>
      <c r="AGZ56" s="78"/>
      <c r="AHA56" s="78"/>
      <c r="AHB56" s="78"/>
      <c r="AHC56" s="78"/>
      <c r="AHD56" s="78"/>
      <c r="AHE56" s="78"/>
      <c r="AHF56" s="78"/>
      <c r="AHG56" s="78"/>
      <c r="AHH56" s="78"/>
      <c r="AHI56" s="78"/>
      <c r="AHJ56" s="78"/>
      <c r="AHK56" s="78"/>
      <c r="AHL56" s="78"/>
      <c r="AHM56" s="78"/>
      <c r="AHN56" s="78"/>
      <c r="AHO56" s="78"/>
      <c r="AHP56" s="78"/>
      <c r="AHQ56" s="78"/>
      <c r="AHR56" s="78"/>
      <c r="AHS56" s="78"/>
      <c r="AHT56" s="78"/>
      <c r="AHU56" s="78"/>
      <c r="AHV56" s="78"/>
      <c r="AHW56" s="78"/>
      <c r="AHX56" s="78"/>
      <c r="AHY56" s="78"/>
      <c r="AHZ56" s="78"/>
      <c r="AIA56" s="78"/>
      <c r="AIB56" s="78"/>
      <c r="AIC56" s="78"/>
      <c r="AID56" s="78"/>
      <c r="AIE56" s="78"/>
      <c r="AIF56" s="78"/>
      <c r="AIG56" s="78"/>
      <c r="AIH56" s="78"/>
      <c r="AII56" s="78"/>
      <c r="AIJ56" s="78"/>
      <c r="AIK56" s="78"/>
      <c r="AIL56" s="78"/>
      <c r="AIM56" s="78"/>
      <c r="AIN56" s="78"/>
      <c r="AIO56" s="78"/>
      <c r="AIP56" s="78"/>
      <c r="AIQ56" s="78"/>
      <c r="AIR56" s="78"/>
      <c r="AIS56" s="78"/>
      <c r="AIT56" s="78"/>
      <c r="AIU56" s="78"/>
      <c r="AIV56" s="78"/>
      <c r="AIW56" s="78"/>
      <c r="AIX56" s="78"/>
      <c r="AIY56" s="78"/>
      <c r="AIZ56" s="78"/>
      <c r="AJA56" s="78"/>
      <c r="AJB56" s="78"/>
      <c r="AJC56" s="78"/>
      <c r="AJD56" s="78"/>
      <c r="AJE56" s="78"/>
      <c r="AJF56" s="78"/>
      <c r="AJG56" s="78"/>
      <c r="AJH56" s="78"/>
      <c r="AJI56" s="78"/>
      <c r="AJJ56" s="78"/>
      <c r="AJK56" s="78"/>
      <c r="AJL56" s="78"/>
      <c r="AJM56" s="78"/>
      <c r="AJN56" s="78"/>
      <c r="AJO56" s="78"/>
      <c r="AJP56" s="78"/>
      <c r="AJQ56" s="78"/>
      <c r="AJR56" s="78"/>
      <c r="AJS56" s="78"/>
      <c r="AJT56" s="78"/>
      <c r="AJU56" s="78"/>
      <c r="AJV56" s="78"/>
      <c r="AJW56" s="78"/>
      <c r="AJX56" s="78"/>
      <c r="AJY56" s="78"/>
      <c r="AJZ56" s="78"/>
      <c r="AKA56" s="78"/>
      <c r="AKB56" s="78"/>
      <c r="AKC56" s="78"/>
      <c r="AKD56" s="78"/>
      <c r="AKE56" s="78"/>
      <c r="AKF56" s="78"/>
      <c r="AKG56" s="78"/>
      <c r="AKH56" s="78"/>
      <c r="AKI56" s="78"/>
      <c r="AKJ56" s="78"/>
      <c r="AKK56" s="78"/>
      <c r="AKL56" s="78"/>
      <c r="AKM56" s="78"/>
      <c r="AKN56" s="78"/>
      <c r="AKO56" s="78"/>
      <c r="AKP56" s="78"/>
      <c r="AKQ56" s="78"/>
      <c r="AKR56" s="78"/>
      <c r="AKS56" s="78"/>
      <c r="AKT56" s="78"/>
      <c r="AKU56" s="78"/>
      <c r="AKV56" s="78"/>
      <c r="AKW56" s="78"/>
      <c r="AKX56" s="78"/>
      <c r="AKY56" s="78"/>
      <c r="AKZ56" s="78"/>
      <c r="ALA56" s="78"/>
      <c r="ALB56" s="78"/>
      <c r="ALC56" s="78"/>
      <c r="ALD56" s="78"/>
      <c r="ALE56" s="78"/>
      <c r="ALF56" s="78"/>
      <c r="ALG56" s="78"/>
      <c r="ALH56" s="78"/>
      <c r="ALI56" s="78"/>
      <c r="ALJ56" s="78"/>
      <c r="ALK56" s="78"/>
      <c r="ALL56" s="78"/>
      <c r="ALM56" s="78"/>
      <c r="ALN56" s="78"/>
      <c r="ALO56" s="78"/>
      <c r="ALP56" s="78"/>
      <c r="ALQ56" s="78"/>
      <c r="ALR56" s="78"/>
      <c r="ALS56" s="78"/>
      <c r="ALT56" s="78"/>
      <c r="ALU56" s="78"/>
      <c r="ALV56" s="78"/>
      <c r="ALW56" s="78"/>
      <c r="ALX56" s="78"/>
      <c r="ALY56" s="78"/>
      <c r="ALZ56" s="78"/>
      <c r="AMA56" s="80"/>
      <c r="AMB56" s="80"/>
      <c r="AMC56" s="80"/>
      <c r="AMD56" s="80"/>
      <c r="AME56" s="80"/>
      <c r="AMF56" s="80"/>
      <c r="AMG56" s="80"/>
      <c r="AMH56" s="80"/>
    </row>
    <row r="57" spans="1:1022">
      <c r="A57" s="16" t="s">
        <v>115</v>
      </c>
      <c r="B57" s="31" t="s">
        <v>205</v>
      </c>
      <c r="C57" s="51" t="s">
        <v>206</v>
      </c>
      <c r="D57" s="81" t="s">
        <v>207</v>
      </c>
      <c r="E57" s="32" t="s">
        <v>208</v>
      </c>
      <c r="F57" s="31" t="s">
        <v>209</v>
      </c>
      <c r="G57" s="52" t="s">
        <v>210</v>
      </c>
      <c r="H57" s="82">
        <f>1100+1100+1100+500+550+650+525+525+525+500+160+1200</f>
        <v>8435</v>
      </c>
      <c r="I57" s="31" t="s">
        <v>201</v>
      </c>
      <c r="J57" s="83"/>
      <c r="K57" s="83"/>
      <c r="L57" s="83"/>
      <c r="M57" s="83"/>
      <c r="N57" s="34" t="s">
        <v>211</v>
      </c>
      <c r="O57" s="23" t="s">
        <v>212</v>
      </c>
      <c r="P57" s="21">
        <v>41929</v>
      </c>
      <c r="Q57" s="21" t="s">
        <v>122</v>
      </c>
      <c r="R57" s="21" t="s">
        <v>213</v>
      </c>
      <c r="S57" s="16" t="s">
        <v>214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  <c r="XL57" s="10"/>
      <c r="XM57" s="10"/>
      <c r="XN57" s="10"/>
      <c r="XO57" s="10"/>
      <c r="XP57" s="10"/>
      <c r="XQ57" s="10"/>
      <c r="XR57" s="10"/>
      <c r="XS57" s="10"/>
      <c r="XT57" s="10"/>
      <c r="XU57" s="10"/>
      <c r="XV57" s="10"/>
      <c r="XW57" s="10"/>
      <c r="XX57" s="10"/>
      <c r="XY57" s="10"/>
      <c r="XZ57" s="10"/>
      <c r="YA57" s="10"/>
      <c r="YB57" s="10"/>
      <c r="YC57" s="10"/>
      <c r="YD57" s="10"/>
      <c r="YE57" s="10"/>
      <c r="YF57" s="10"/>
      <c r="YG57" s="10"/>
      <c r="YH57" s="10"/>
      <c r="YI57" s="10"/>
      <c r="YJ57" s="10"/>
      <c r="YK57" s="10"/>
      <c r="YL57" s="10"/>
      <c r="YM57" s="10"/>
      <c r="YN57" s="10"/>
      <c r="YO57" s="10"/>
      <c r="YP57" s="10"/>
      <c r="YQ57" s="10"/>
      <c r="YR57" s="10"/>
      <c r="YS57" s="10"/>
      <c r="YT57" s="10"/>
      <c r="YU57" s="10"/>
      <c r="YV57" s="10"/>
      <c r="YW57" s="10"/>
      <c r="YX57" s="10"/>
      <c r="YY57" s="10"/>
      <c r="YZ57" s="10"/>
      <c r="ZA57" s="10"/>
      <c r="ZB57" s="10"/>
      <c r="ZC57" s="10"/>
      <c r="ZD57" s="10"/>
      <c r="ZE57" s="10"/>
      <c r="ZF57" s="10"/>
      <c r="ZG57" s="10"/>
      <c r="ZH57" s="10"/>
      <c r="ZI57" s="10"/>
      <c r="ZJ57" s="10"/>
      <c r="ZK57" s="10"/>
      <c r="ZL57" s="10"/>
      <c r="ZM57" s="10"/>
      <c r="ZN57" s="10"/>
      <c r="ZO57" s="10"/>
      <c r="ZP57" s="10"/>
      <c r="ZQ57" s="10"/>
      <c r="ZR57" s="10"/>
      <c r="ZS57" s="10"/>
      <c r="ZT57" s="10"/>
      <c r="ZU57" s="10"/>
      <c r="ZV57" s="10"/>
      <c r="ZW57" s="10"/>
      <c r="ZX57" s="10"/>
      <c r="ZY57" s="10"/>
      <c r="ZZ57" s="10"/>
      <c r="AAA57" s="10"/>
      <c r="AAB57" s="10"/>
      <c r="AAC57" s="10"/>
      <c r="AAD57" s="10"/>
      <c r="AAE57" s="10"/>
      <c r="AAF57" s="10"/>
      <c r="AAG57" s="10"/>
      <c r="AAH57" s="10"/>
      <c r="AAI57" s="10"/>
      <c r="AAJ57" s="10"/>
      <c r="AAK57" s="10"/>
      <c r="AAL57" s="10"/>
      <c r="AAM57" s="10"/>
      <c r="AAN57" s="10"/>
      <c r="AAO57" s="10"/>
      <c r="AAP57" s="10"/>
      <c r="AAQ57" s="10"/>
      <c r="AAR57" s="10"/>
      <c r="AAS57" s="10"/>
      <c r="AAT57" s="10"/>
      <c r="AAU57" s="10"/>
      <c r="AAV57" s="10"/>
      <c r="AAW57" s="10"/>
      <c r="AAX57" s="10"/>
      <c r="AAY57" s="10"/>
      <c r="AAZ57" s="10"/>
      <c r="ABA57" s="10"/>
      <c r="ABB57" s="10"/>
      <c r="ABC57" s="10"/>
      <c r="ABD57" s="10"/>
      <c r="ABE57" s="10"/>
      <c r="ABF57" s="10"/>
      <c r="ABG57" s="10"/>
      <c r="ABH57" s="10"/>
      <c r="ABI57" s="10"/>
      <c r="ABJ57" s="10"/>
      <c r="ABK57" s="10"/>
      <c r="ABL57" s="10"/>
      <c r="ABM57" s="10"/>
      <c r="ABN57" s="10"/>
      <c r="ABO57" s="10"/>
      <c r="ABP57" s="10"/>
      <c r="ABQ57" s="10"/>
      <c r="ABR57" s="10"/>
      <c r="ABS57" s="10"/>
      <c r="ABT57" s="10"/>
      <c r="ABU57" s="10"/>
      <c r="ABV57" s="10"/>
      <c r="ABW57" s="10"/>
      <c r="ABX57" s="10"/>
      <c r="ABY57" s="10"/>
      <c r="ABZ57" s="10"/>
      <c r="ACA57" s="10"/>
      <c r="ACB57" s="10"/>
      <c r="ACC57" s="10"/>
      <c r="ACD57" s="10"/>
      <c r="ACE57" s="10"/>
      <c r="ACF57" s="10"/>
      <c r="ACG57" s="10"/>
      <c r="ACH57" s="10"/>
      <c r="ACI57" s="10"/>
      <c r="ACJ57" s="10"/>
      <c r="ACK57" s="10"/>
      <c r="ACL57" s="10"/>
      <c r="ACM57" s="10"/>
      <c r="ACN57" s="10"/>
      <c r="ACO57" s="10"/>
      <c r="ACP57" s="10"/>
      <c r="ACQ57" s="10"/>
      <c r="ACR57" s="10"/>
      <c r="ACS57" s="10"/>
      <c r="ACT57" s="10"/>
      <c r="ACU57" s="10"/>
      <c r="ACV57" s="10"/>
      <c r="ACW57" s="10"/>
      <c r="ACX57" s="10"/>
      <c r="ACY57" s="10"/>
      <c r="ACZ57" s="10"/>
      <c r="ADA57" s="10"/>
      <c r="ADB57" s="10"/>
      <c r="ADC57" s="10"/>
      <c r="ADD57" s="10"/>
      <c r="ADE57" s="10"/>
      <c r="ADF57" s="10"/>
      <c r="ADG57" s="10"/>
      <c r="ADH57" s="10"/>
      <c r="ADI57" s="10"/>
      <c r="ADJ57" s="10"/>
      <c r="ADK57" s="10"/>
      <c r="ADL57" s="10"/>
      <c r="ADM57" s="10"/>
      <c r="ADN57" s="10"/>
      <c r="ADO57" s="10"/>
      <c r="ADP57" s="10"/>
      <c r="ADQ57" s="10"/>
      <c r="ADR57" s="10"/>
      <c r="ADS57" s="10"/>
      <c r="ADT57" s="10"/>
      <c r="ADU57" s="10"/>
      <c r="ADV57" s="10"/>
      <c r="ADW57" s="10"/>
      <c r="ADX57" s="10"/>
      <c r="ADY57" s="10"/>
      <c r="ADZ57" s="10"/>
      <c r="AEA57" s="10"/>
      <c r="AEB57" s="10"/>
      <c r="AEC57" s="10"/>
      <c r="AED57" s="10"/>
      <c r="AEE57" s="10"/>
      <c r="AEF57" s="10"/>
      <c r="AEG57" s="10"/>
      <c r="AEH57" s="10"/>
      <c r="AEI57" s="10"/>
      <c r="AEJ57" s="10"/>
      <c r="AEK57" s="10"/>
      <c r="AEL57" s="10"/>
      <c r="AEM57" s="10"/>
      <c r="AEN57" s="10"/>
      <c r="AEO57" s="10"/>
      <c r="AEP57" s="10"/>
      <c r="AEQ57" s="10"/>
      <c r="AER57" s="10"/>
      <c r="AES57" s="10"/>
      <c r="AET57" s="10"/>
      <c r="AEU57" s="10"/>
      <c r="AEV57" s="10"/>
      <c r="AEW57" s="10"/>
      <c r="AEX57" s="10"/>
      <c r="AEY57" s="10"/>
      <c r="AEZ57" s="10"/>
      <c r="AFA57" s="10"/>
      <c r="AFB57" s="10"/>
      <c r="AFC57" s="10"/>
      <c r="AFD57" s="10"/>
      <c r="AFE57" s="10"/>
      <c r="AFF57" s="10"/>
      <c r="AFG57" s="10"/>
      <c r="AFH57" s="10"/>
      <c r="AFI57" s="10"/>
      <c r="AFJ57" s="10"/>
      <c r="AFK57" s="10"/>
      <c r="AFL57" s="10"/>
      <c r="AFM57" s="10"/>
      <c r="AFN57" s="10"/>
      <c r="AFO57" s="10"/>
      <c r="AFP57" s="10"/>
      <c r="AFQ57" s="10"/>
      <c r="AFR57" s="10"/>
      <c r="AFS57" s="10"/>
      <c r="AFT57" s="10"/>
      <c r="AFU57" s="10"/>
      <c r="AFV57" s="10"/>
      <c r="AFW57" s="10"/>
      <c r="AFX57" s="10"/>
      <c r="AFY57" s="10"/>
      <c r="AFZ57" s="10"/>
      <c r="AGA57" s="10"/>
      <c r="AGB57" s="10"/>
      <c r="AGC57" s="10"/>
      <c r="AGD57" s="10"/>
      <c r="AGE57" s="10"/>
      <c r="AGF57" s="10"/>
      <c r="AGG57" s="10"/>
      <c r="AGH57" s="10"/>
      <c r="AGI57" s="10"/>
      <c r="AGJ57" s="10"/>
      <c r="AGK57" s="10"/>
      <c r="AGL57" s="10"/>
      <c r="AGM57" s="10"/>
      <c r="AGN57" s="10"/>
      <c r="AGO57" s="10"/>
      <c r="AGP57" s="10"/>
      <c r="AGQ57" s="10"/>
      <c r="AGR57" s="10"/>
      <c r="AGS57" s="10"/>
      <c r="AGT57" s="10"/>
      <c r="AGU57" s="10"/>
      <c r="AGV57" s="10"/>
      <c r="AGW57" s="10"/>
      <c r="AGX57" s="10"/>
      <c r="AGY57" s="10"/>
      <c r="AGZ57" s="10"/>
      <c r="AHA57" s="10"/>
      <c r="AHB57" s="10"/>
      <c r="AHC57" s="10"/>
      <c r="AHD57" s="10"/>
      <c r="AHE57" s="10"/>
      <c r="AHF57" s="10"/>
      <c r="AHG57" s="10"/>
      <c r="AHH57" s="10"/>
      <c r="AHI57" s="10"/>
      <c r="AHJ57" s="10"/>
      <c r="AHK57" s="10"/>
      <c r="AHL57" s="10"/>
      <c r="AHM57" s="10"/>
      <c r="AHN57" s="10"/>
      <c r="AHO57" s="10"/>
      <c r="AHP57" s="10"/>
      <c r="AHQ57" s="10"/>
      <c r="AHR57" s="10"/>
      <c r="AHS57" s="10"/>
      <c r="AHT57" s="10"/>
      <c r="AHU57" s="10"/>
      <c r="AHV57" s="10"/>
      <c r="AHW57" s="10"/>
      <c r="AHX57" s="10"/>
      <c r="AHY57" s="10"/>
      <c r="AHZ57" s="10"/>
      <c r="AIA57" s="10"/>
      <c r="AIB57" s="10"/>
      <c r="AIC57" s="10"/>
      <c r="AID57" s="10"/>
      <c r="AIE57" s="10"/>
      <c r="AIF57" s="10"/>
      <c r="AIG57" s="10"/>
      <c r="AIH57" s="10"/>
      <c r="AII57" s="10"/>
      <c r="AIJ57" s="10"/>
      <c r="AIK57" s="10"/>
      <c r="AIL57" s="10"/>
      <c r="AIM57" s="10"/>
      <c r="AIN57" s="10"/>
      <c r="AIO57" s="10"/>
      <c r="AIP57" s="10"/>
      <c r="AIQ57" s="10"/>
      <c r="AIR57" s="10"/>
      <c r="AIS57" s="10"/>
      <c r="AIT57" s="10"/>
      <c r="AIU57" s="10"/>
      <c r="AIV57" s="10"/>
      <c r="AIW57" s="10"/>
      <c r="AIX57" s="10"/>
      <c r="AIY57" s="10"/>
      <c r="AIZ57" s="10"/>
      <c r="AJA57" s="10"/>
      <c r="AJB57" s="10"/>
      <c r="AJC57" s="10"/>
      <c r="AJD57" s="10"/>
      <c r="AJE57" s="10"/>
      <c r="AJF57" s="10"/>
      <c r="AJG57" s="10"/>
      <c r="AJH57" s="10"/>
      <c r="AJI57" s="10"/>
      <c r="AJJ57" s="10"/>
      <c r="AJK57" s="10"/>
      <c r="AJL57" s="10"/>
      <c r="AJM57" s="10"/>
      <c r="AJN57" s="10"/>
      <c r="AJO57" s="10"/>
      <c r="AJP57" s="10"/>
      <c r="AJQ57" s="10"/>
      <c r="AJR57" s="10"/>
      <c r="AJS57" s="10"/>
      <c r="AJT57" s="10"/>
      <c r="AJU57" s="10"/>
      <c r="AJV57" s="10"/>
      <c r="AJW57" s="10"/>
      <c r="AJX57" s="10"/>
      <c r="AJY57" s="10"/>
      <c r="AJZ57" s="10"/>
      <c r="AKA57" s="10"/>
      <c r="AKB57" s="10"/>
      <c r="AKC57" s="10"/>
      <c r="AKD57" s="10"/>
      <c r="AKE57" s="10"/>
      <c r="AKF57" s="10"/>
      <c r="AKG57" s="10"/>
      <c r="AKH57" s="10"/>
      <c r="AKI57" s="10"/>
      <c r="AKJ57" s="10"/>
      <c r="AKK57" s="10"/>
      <c r="AKL57" s="10"/>
      <c r="AKM57" s="10"/>
      <c r="AKN57" s="10"/>
      <c r="AKO57" s="10"/>
      <c r="AKP57" s="10"/>
      <c r="AKQ57" s="10"/>
      <c r="AKR57" s="10"/>
      <c r="AKS57" s="10"/>
      <c r="AKT57" s="10"/>
      <c r="AKU57" s="10"/>
      <c r="AKV57" s="10"/>
      <c r="AKW57" s="10"/>
      <c r="AKX57" s="10"/>
      <c r="AKY57" s="10"/>
      <c r="AKZ57" s="10"/>
      <c r="ALA57" s="10"/>
      <c r="ALB57" s="10"/>
      <c r="ALC57" s="10"/>
      <c r="ALD57" s="10"/>
      <c r="ALE57" s="10"/>
      <c r="ALF57" s="10"/>
      <c r="ALG57" s="10"/>
      <c r="ALH57" s="10"/>
      <c r="ALI57" s="10"/>
      <c r="ALJ57" s="10"/>
      <c r="ALK57" s="10"/>
      <c r="ALL57" s="10"/>
      <c r="ALM57" s="10"/>
      <c r="ALN57" s="10"/>
      <c r="ALO57" s="10"/>
      <c r="ALP57" s="10"/>
      <c r="ALQ57" s="10"/>
      <c r="ALR57" s="10"/>
      <c r="ALS57" s="10"/>
      <c r="ALT57" s="10"/>
      <c r="ALU57" s="10"/>
      <c r="ALV57" s="10"/>
      <c r="ALW57" s="10"/>
      <c r="ALX57" s="10"/>
      <c r="ALY57" s="10"/>
      <c r="ALZ57" s="10"/>
      <c r="AMA57" s="84"/>
      <c r="AMB57" s="84"/>
      <c r="AMC57" s="84"/>
      <c r="AMD57" s="84"/>
      <c r="AME57" s="84"/>
      <c r="AMF57" s="84"/>
      <c r="AMG57" s="84"/>
      <c r="AMH57" s="84"/>
    </row>
    <row r="58" spans="1:1022">
      <c r="A58" s="16" t="s">
        <v>115</v>
      </c>
      <c r="B58" s="25" t="s">
        <v>215</v>
      </c>
      <c r="C58" s="16" t="s">
        <v>216</v>
      </c>
      <c r="D58" s="17"/>
      <c r="E58" s="17" t="s">
        <v>217</v>
      </c>
      <c r="F58" s="31" t="s">
        <v>209</v>
      </c>
      <c r="G58" s="17" t="s">
        <v>218</v>
      </c>
      <c r="H58" s="54">
        <f>1100+1200</f>
        <v>2300</v>
      </c>
      <c r="I58" s="16" t="s">
        <v>201</v>
      </c>
      <c r="J58" s="65"/>
      <c r="K58" s="31"/>
      <c r="L58" s="31"/>
      <c r="M58" s="31"/>
      <c r="N58" s="34" t="s">
        <v>219</v>
      </c>
      <c r="O58" s="23" t="s">
        <v>212</v>
      </c>
      <c r="P58" s="21">
        <v>41929</v>
      </c>
      <c r="Q58" s="21">
        <v>41936</v>
      </c>
      <c r="R58" s="21" t="s">
        <v>220</v>
      </c>
      <c r="S58" s="16" t="s">
        <v>221</v>
      </c>
    </row>
    <row r="59" spans="1:1022" ht="15">
      <c r="A59" s="85" t="s">
        <v>115</v>
      </c>
      <c r="B59" s="86" t="s">
        <v>222</v>
      </c>
      <c r="C59" s="85" t="s">
        <v>223</v>
      </c>
      <c r="D59" s="87"/>
      <c r="E59" s="87" t="s">
        <v>224</v>
      </c>
      <c r="F59" s="88" t="s">
        <v>160</v>
      </c>
      <c r="G59" s="87" t="s">
        <v>225</v>
      </c>
      <c r="H59" s="87">
        <f>1100+500+500</f>
        <v>2100</v>
      </c>
      <c r="I59" s="85" t="s">
        <v>201</v>
      </c>
      <c r="J59" s="89"/>
      <c r="K59" s="88"/>
      <c r="L59" s="88"/>
      <c r="M59" s="88"/>
      <c r="N59" s="90" t="s">
        <v>219</v>
      </c>
      <c r="O59" s="91" t="s">
        <v>203</v>
      </c>
      <c r="P59" s="92">
        <v>41929</v>
      </c>
      <c r="Q59" s="92" t="s">
        <v>122</v>
      </c>
      <c r="R59" s="93" t="s">
        <v>226</v>
      </c>
      <c r="S59" s="85" t="s">
        <v>227</v>
      </c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  <c r="IV59" s="94"/>
      <c r="IW59" s="94"/>
      <c r="IX59" s="94"/>
      <c r="IY59" s="94"/>
      <c r="IZ59" s="94"/>
      <c r="JA59" s="94"/>
      <c r="JB59" s="94"/>
      <c r="JC59" s="94"/>
      <c r="JD59" s="94"/>
      <c r="JE59" s="94"/>
      <c r="JF59" s="94"/>
      <c r="JG59" s="94"/>
      <c r="JH59" s="94"/>
      <c r="JI59" s="94"/>
      <c r="JJ59" s="94"/>
      <c r="JK59" s="94"/>
      <c r="JL59" s="94"/>
      <c r="JM59" s="94"/>
      <c r="JN59" s="94"/>
      <c r="JO59" s="94"/>
      <c r="JP59" s="94"/>
      <c r="JQ59" s="94"/>
      <c r="JR59" s="94"/>
      <c r="JS59" s="94"/>
      <c r="JT59" s="94"/>
      <c r="JU59" s="94"/>
      <c r="JV59" s="94"/>
      <c r="JW59" s="94"/>
      <c r="JX59" s="94"/>
      <c r="JY59" s="94"/>
      <c r="JZ59" s="94"/>
      <c r="KA59" s="94"/>
      <c r="KB59" s="94"/>
      <c r="KC59" s="94"/>
      <c r="KD59" s="94"/>
      <c r="KE59" s="94"/>
      <c r="KF59" s="94"/>
      <c r="KG59" s="94"/>
      <c r="KH59" s="94"/>
      <c r="KI59" s="94"/>
      <c r="KJ59" s="94"/>
      <c r="KK59" s="94"/>
      <c r="KL59" s="94"/>
      <c r="KM59" s="94"/>
      <c r="KN59" s="94"/>
      <c r="KO59" s="94"/>
      <c r="KP59" s="94"/>
      <c r="KQ59" s="94"/>
      <c r="KR59" s="94"/>
      <c r="KS59" s="94"/>
      <c r="KT59" s="94"/>
      <c r="KU59" s="94"/>
      <c r="KV59" s="94"/>
      <c r="KW59" s="94"/>
      <c r="KX59" s="94"/>
      <c r="KY59" s="94"/>
      <c r="KZ59" s="94"/>
      <c r="LA59" s="94"/>
      <c r="LB59" s="94"/>
      <c r="LC59" s="94"/>
      <c r="LD59" s="94"/>
      <c r="LE59" s="94"/>
      <c r="LF59" s="94"/>
      <c r="LG59" s="94"/>
      <c r="LH59" s="94"/>
      <c r="LI59" s="94"/>
      <c r="LJ59" s="94"/>
      <c r="LK59" s="94"/>
      <c r="LL59" s="94"/>
      <c r="LM59" s="94"/>
      <c r="LN59" s="94"/>
      <c r="LO59" s="94"/>
      <c r="LP59" s="94"/>
      <c r="LQ59" s="94"/>
      <c r="LR59" s="94"/>
      <c r="LS59" s="94"/>
      <c r="LT59" s="94"/>
      <c r="LU59" s="94"/>
      <c r="LV59" s="94"/>
      <c r="LW59" s="94"/>
      <c r="LX59" s="94"/>
      <c r="LY59" s="94"/>
      <c r="LZ59" s="94"/>
      <c r="MA59" s="94"/>
      <c r="MB59" s="94"/>
      <c r="MC59" s="94"/>
      <c r="MD59" s="94"/>
      <c r="ME59" s="94"/>
      <c r="MF59" s="94"/>
      <c r="MG59" s="94"/>
      <c r="MH59" s="94"/>
      <c r="MI59" s="94"/>
      <c r="MJ59" s="94"/>
      <c r="MK59" s="94"/>
      <c r="ML59" s="94"/>
      <c r="MM59" s="94"/>
      <c r="MN59" s="94"/>
      <c r="MO59" s="94"/>
      <c r="MP59" s="94"/>
      <c r="MQ59" s="94"/>
      <c r="MR59" s="94"/>
      <c r="MS59" s="94"/>
      <c r="MT59" s="94"/>
      <c r="MU59" s="94"/>
      <c r="MV59" s="94"/>
      <c r="MW59" s="94"/>
      <c r="MX59" s="94"/>
      <c r="MY59" s="94"/>
      <c r="MZ59" s="94"/>
      <c r="NA59" s="94"/>
      <c r="NB59" s="94"/>
      <c r="NC59" s="94"/>
      <c r="ND59" s="94"/>
      <c r="NE59" s="94"/>
      <c r="NF59" s="94"/>
      <c r="NG59" s="94"/>
      <c r="NH59" s="94"/>
      <c r="NI59" s="94"/>
      <c r="NJ59" s="94"/>
      <c r="NK59" s="94"/>
      <c r="NL59" s="94"/>
      <c r="NM59" s="94"/>
      <c r="NN59" s="94"/>
      <c r="NO59" s="94"/>
      <c r="NP59" s="94"/>
      <c r="NQ59" s="94"/>
      <c r="NR59" s="94"/>
      <c r="NS59" s="94"/>
      <c r="NT59" s="94"/>
      <c r="NU59" s="94"/>
      <c r="NV59" s="94"/>
      <c r="NW59" s="94"/>
      <c r="NX59" s="94"/>
      <c r="NY59" s="94"/>
      <c r="NZ59" s="94"/>
      <c r="OA59" s="94"/>
      <c r="OB59" s="94"/>
      <c r="OC59" s="94"/>
      <c r="OD59" s="94"/>
      <c r="OE59" s="94"/>
      <c r="OF59" s="94"/>
      <c r="OG59" s="94"/>
      <c r="OH59" s="94"/>
      <c r="OI59" s="94"/>
      <c r="OJ59" s="94"/>
      <c r="OK59" s="94"/>
      <c r="OL59" s="94"/>
      <c r="OM59" s="94"/>
      <c r="ON59" s="94"/>
      <c r="OO59" s="94"/>
      <c r="OP59" s="94"/>
      <c r="OQ59" s="94"/>
      <c r="OR59" s="94"/>
      <c r="OS59" s="94"/>
      <c r="OT59" s="94"/>
      <c r="OU59" s="94"/>
      <c r="OV59" s="94"/>
      <c r="OW59" s="94"/>
      <c r="OX59" s="94"/>
      <c r="OY59" s="94"/>
      <c r="OZ59" s="94"/>
      <c r="PA59" s="94"/>
      <c r="PB59" s="94"/>
      <c r="PC59" s="94"/>
      <c r="PD59" s="94"/>
      <c r="PE59" s="94"/>
      <c r="PF59" s="94"/>
      <c r="PG59" s="94"/>
      <c r="PH59" s="94"/>
      <c r="PI59" s="94"/>
      <c r="PJ59" s="94"/>
      <c r="PK59" s="94"/>
      <c r="PL59" s="94"/>
      <c r="PM59" s="94"/>
      <c r="PN59" s="94"/>
      <c r="PO59" s="94"/>
      <c r="PP59" s="94"/>
      <c r="PQ59" s="94"/>
      <c r="PR59" s="94"/>
      <c r="PS59" s="94"/>
      <c r="PT59" s="94"/>
      <c r="PU59" s="94"/>
      <c r="PV59" s="94"/>
      <c r="PW59" s="94"/>
      <c r="PX59" s="94"/>
      <c r="PY59" s="94"/>
      <c r="PZ59" s="94"/>
      <c r="QA59" s="94"/>
      <c r="QB59" s="94"/>
      <c r="QC59" s="94"/>
      <c r="QD59" s="94"/>
      <c r="QE59" s="94"/>
      <c r="QF59" s="94"/>
      <c r="QG59" s="94"/>
      <c r="QH59" s="94"/>
      <c r="QI59" s="94"/>
      <c r="QJ59" s="94"/>
      <c r="QK59" s="94"/>
      <c r="QL59" s="94"/>
      <c r="QM59" s="94"/>
      <c r="QN59" s="94"/>
      <c r="QO59" s="94"/>
      <c r="QP59" s="94"/>
      <c r="QQ59" s="94"/>
      <c r="QR59" s="94"/>
      <c r="QS59" s="94"/>
      <c r="QT59" s="94"/>
      <c r="QU59" s="94"/>
      <c r="QV59" s="94"/>
      <c r="QW59" s="94"/>
      <c r="QX59" s="94"/>
      <c r="QY59" s="94"/>
      <c r="QZ59" s="94"/>
      <c r="RA59" s="94"/>
      <c r="RB59" s="94"/>
      <c r="RC59" s="94"/>
      <c r="RD59" s="94"/>
      <c r="RE59" s="94"/>
      <c r="RF59" s="94"/>
      <c r="RG59" s="94"/>
      <c r="RH59" s="94"/>
      <c r="RI59" s="94"/>
      <c r="RJ59" s="94"/>
      <c r="RK59" s="94"/>
      <c r="RL59" s="94"/>
      <c r="RM59" s="94"/>
      <c r="RN59" s="94"/>
      <c r="RO59" s="94"/>
      <c r="RP59" s="94"/>
      <c r="RQ59" s="94"/>
      <c r="RR59" s="94"/>
      <c r="RS59" s="94"/>
      <c r="RT59" s="94"/>
      <c r="RU59" s="94"/>
      <c r="RV59" s="94"/>
      <c r="RW59" s="94"/>
      <c r="RX59" s="94"/>
      <c r="RY59" s="94"/>
      <c r="RZ59" s="94"/>
      <c r="SA59" s="94"/>
      <c r="SB59" s="94"/>
      <c r="SC59" s="94"/>
      <c r="SD59" s="94"/>
      <c r="SE59" s="94"/>
      <c r="SF59" s="94"/>
      <c r="SG59" s="94"/>
      <c r="SH59" s="94"/>
      <c r="SI59" s="94"/>
      <c r="SJ59" s="94"/>
      <c r="SK59" s="94"/>
      <c r="SL59" s="94"/>
      <c r="SM59" s="94"/>
      <c r="SN59" s="94"/>
      <c r="SO59" s="94"/>
      <c r="SP59" s="94"/>
      <c r="SQ59" s="94"/>
      <c r="SR59" s="94"/>
      <c r="SS59" s="94"/>
      <c r="ST59" s="94"/>
      <c r="SU59" s="94"/>
      <c r="SV59" s="94"/>
      <c r="SW59" s="94"/>
      <c r="SX59" s="94"/>
      <c r="SY59" s="94"/>
      <c r="SZ59" s="94"/>
      <c r="TA59" s="94"/>
      <c r="TB59" s="94"/>
      <c r="TC59" s="94"/>
      <c r="TD59" s="94"/>
      <c r="TE59" s="94"/>
      <c r="TF59" s="94"/>
      <c r="TG59" s="94"/>
      <c r="TH59" s="94"/>
      <c r="TI59" s="94"/>
      <c r="TJ59" s="94"/>
      <c r="TK59" s="94"/>
      <c r="TL59" s="94"/>
      <c r="TM59" s="94"/>
      <c r="TN59" s="94"/>
      <c r="TO59" s="94"/>
      <c r="TP59" s="94"/>
      <c r="TQ59" s="94"/>
      <c r="TR59" s="94"/>
      <c r="TS59" s="94"/>
      <c r="TT59" s="94"/>
      <c r="TU59" s="94"/>
      <c r="TV59" s="94"/>
      <c r="TW59" s="94"/>
      <c r="TX59" s="94"/>
      <c r="TY59" s="94"/>
      <c r="TZ59" s="94"/>
      <c r="UA59" s="94"/>
      <c r="UB59" s="94"/>
      <c r="UC59" s="94"/>
      <c r="UD59" s="94"/>
      <c r="UE59" s="94"/>
      <c r="UF59" s="94"/>
      <c r="UG59" s="94"/>
      <c r="UH59" s="94"/>
      <c r="UI59" s="94"/>
      <c r="UJ59" s="94"/>
      <c r="UK59" s="94"/>
      <c r="UL59" s="94"/>
      <c r="UM59" s="94"/>
      <c r="UN59" s="94"/>
      <c r="UO59" s="94"/>
      <c r="UP59" s="94"/>
      <c r="UQ59" s="94"/>
      <c r="UR59" s="94"/>
      <c r="US59" s="94"/>
      <c r="UT59" s="94"/>
      <c r="UU59" s="94"/>
      <c r="UV59" s="94"/>
      <c r="UW59" s="94"/>
      <c r="UX59" s="94"/>
      <c r="UY59" s="94"/>
      <c r="UZ59" s="94"/>
      <c r="VA59" s="94"/>
      <c r="VB59" s="94"/>
      <c r="VC59" s="94"/>
      <c r="VD59" s="94"/>
      <c r="VE59" s="94"/>
      <c r="VF59" s="94"/>
      <c r="VG59" s="94"/>
      <c r="VH59" s="94"/>
      <c r="VI59" s="94"/>
      <c r="VJ59" s="94"/>
      <c r="VK59" s="94"/>
      <c r="VL59" s="94"/>
      <c r="VM59" s="94"/>
      <c r="VN59" s="94"/>
      <c r="VO59" s="94"/>
      <c r="VP59" s="94"/>
      <c r="VQ59" s="94"/>
      <c r="VR59" s="94"/>
      <c r="VS59" s="94"/>
      <c r="VT59" s="94"/>
      <c r="VU59" s="94"/>
      <c r="VV59" s="94"/>
      <c r="VW59" s="94"/>
      <c r="VX59" s="94"/>
      <c r="VY59" s="94"/>
      <c r="VZ59" s="94"/>
      <c r="WA59" s="94"/>
      <c r="WB59" s="94"/>
      <c r="WC59" s="94"/>
      <c r="WD59" s="94"/>
      <c r="WE59" s="94"/>
      <c r="WF59" s="94"/>
      <c r="WG59" s="94"/>
      <c r="WH59" s="94"/>
      <c r="WI59" s="94"/>
      <c r="WJ59" s="94"/>
      <c r="WK59" s="94"/>
      <c r="WL59" s="94"/>
      <c r="WM59" s="94"/>
      <c r="WN59" s="94"/>
      <c r="WO59" s="94"/>
      <c r="WP59" s="94"/>
      <c r="WQ59" s="94"/>
      <c r="WR59" s="94"/>
      <c r="WS59" s="94"/>
      <c r="WT59" s="94"/>
      <c r="WU59" s="94"/>
      <c r="WV59" s="94"/>
      <c r="WW59" s="94"/>
      <c r="WX59" s="94"/>
      <c r="WY59" s="94"/>
      <c r="WZ59" s="94"/>
      <c r="XA59" s="94"/>
      <c r="XB59" s="94"/>
      <c r="XC59" s="94"/>
      <c r="XD59" s="94"/>
      <c r="XE59" s="94"/>
      <c r="XF59" s="94"/>
      <c r="XG59" s="94"/>
      <c r="XH59" s="94"/>
      <c r="XI59" s="94"/>
      <c r="XJ59" s="94"/>
      <c r="XK59" s="94"/>
      <c r="XL59" s="94"/>
      <c r="XM59" s="94"/>
      <c r="XN59" s="94"/>
      <c r="XO59" s="94"/>
      <c r="XP59" s="94"/>
      <c r="XQ59" s="94"/>
      <c r="XR59" s="94"/>
      <c r="XS59" s="94"/>
      <c r="XT59" s="94"/>
      <c r="XU59" s="94"/>
      <c r="XV59" s="94"/>
      <c r="XW59" s="94"/>
      <c r="XX59" s="94"/>
      <c r="XY59" s="94"/>
      <c r="XZ59" s="94"/>
      <c r="YA59" s="94"/>
      <c r="YB59" s="94"/>
      <c r="YC59" s="94"/>
      <c r="YD59" s="94"/>
      <c r="YE59" s="94"/>
      <c r="YF59" s="94"/>
      <c r="YG59" s="94"/>
      <c r="YH59" s="94"/>
      <c r="YI59" s="94"/>
      <c r="YJ59" s="94"/>
      <c r="YK59" s="94"/>
      <c r="YL59" s="94"/>
      <c r="YM59" s="94"/>
      <c r="YN59" s="94"/>
      <c r="YO59" s="94"/>
      <c r="YP59" s="94"/>
      <c r="YQ59" s="94"/>
      <c r="YR59" s="94"/>
      <c r="YS59" s="94"/>
      <c r="YT59" s="94"/>
      <c r="YU59" s="94"/>
      <c r="YV59" s="94"/>
      <c r="YW59" s="94"/>
      <c r="YX59" s="94"/>
      <c r="YY59" s="94"/>
      <c r="YZ59" s="94"/>
      <c r="ZA59" s="94"/>
      <c r="ZB59" s="94"/>
      <c r="ZC59" s="94"/>
      <c r="ZD59" s="94"/>
      <c r="ZE59" s="94"/>
      <c r="ZF59" s="94"/>
      <c r="ZG59" s="94"/>
      <c r="ZH59" s="94"/>
      <c r="ZI59" s="94"/>
      <c r="ZJ59" s="94"/>
      <c r="ZK59" s="94"/>
      <c r="ZL59" s="94"/>
      <c r="ZM59" s="94"/>
      <c r="ZN59" s="94"/>
      <c r="ZO59" s="94"/>
      <c r="ZP59" s="94"/>
      <c r="ZQ59" s="94"/>
      <c r="ZR59" s="94"/>
      <c r="ZS59" s="94"/>
      <c r="ZT59" s="94"/>
      <c r="ZU59" s="94"/>
      <c r="ZV59" s="94"/>
      <c r="ZW59" s="94"/>
      <c r="ZX59" s="94"/>
      <c r="ZY59" s="94"/>
      <c r="ZZ59" s="94"/>
      <c r="AAA59" s="94"/>
      <c r="AAB59" s="94"/>
      <c r="AAC59" s="94"/>
      <c r="AAD59" s="94"/>
      <c r="AAE59" s="94"/>
      <c r="AAF59" s="94"/>
      <c r="AAG59" s="94"/>
      <c r="AAH59" s="94"/>
      <c r="AAI59" s="94"/>
      <c r="AAJ59" s="94"/>
      <c r="AAK59" s="94"/>
      <c r="AAL59" s="94"/>
      <c r="AAM59" s="94"/>
      <c r="AAN59" s="94"/>
      <c r="AAO59" s="94"/>
      <c r="AAP59" s="94"/>
      <c r="AAQ59" s="94"/>
      <c r="AAR59" s="94"/>
      <c r="AAS59" s="94"/>
      <c r="AAT59" s="94"/>
      <c r="AAU59" s="94"/>
      <c r="AAV59" s="94"/>
      <c r="AAW59" s="94"/>
      <c r="AAX59" s="94"/>
      <c r="AAY59" s="94"/>
      <c r="AAZ59" s="94"/>
      <c r="ABA59" s="94"/>
      <c r="ABB59" s="94"/>
      <c r="ABC59" s="94"/>
      <c r="ABD59" s="94"/>
      <c r="ABE59" s="94"/>
      <c r="ABF59" s="94"/>
      <c r="ABG59" s="94"/>
      <c r="ABH59" s="94"/>
      <c r="ABI59" s="94"/>
      <c r="ABJ59" s="94"/>
      <c r="ABK59" s="94"/>
      <c r="ABL59" s="94"/>
      <c r="ABM59" s="94"/>
      <c r="ABN59" s="94"/>
      <c r="ABO59" s="94"/>
      <c r="ABP59" s="94"/>
      <c r="ABQ59" s="94"/>
      <c r="ABR59" s="94"/>
      <c r="ABS59" s="94"/>
      <c r="ABT59" s="94"/>
      <c r="ABU59" s="94"/>
      <c r="ABV59" s="94"/>
      <c r="ABW59" s="94"/>
      <c r="ABX59" s="94"/>
      <c r="ABY59" s="94"/>
      <c r="ABZ59" s="94"/>
      <c r="ACA59" s="94"/>
      <c r="ACB59" s="94"/>
      <c r="ACC59" s="94"/>
      <c r="ACD59" s="94"/>
      <c r="ACE59" s="94"/>
      <c r="ACF59" s="94"/>
      <c r="ACG59" s="94"/>
      <c r="ACH59" s="94"/>
      <c r="ACI59" s="94"/>
      <c r="ACJ59" s="94"/>
      <c r="ACK59" s="94"/>
      <c r="ACL59" s="94"/>
      <c r="ACM59" s="94"/>
      <c r="ACN59" s="94"/>
      <c r="ACO59" s="94"/>
      <c r="ACP59" s="94"/>
      <c r="ACQ59" s="94"/>
      <c r="ACR59" s="94"/>
      <c r="ACS59" s="94"/>
      <c r="ACT59" s="94"/>
      <c r="ACU59" s="94"/>
      <c r="ACV59" s="94"/>
      <c r="ACW59" s="94"/>
      <c r="ACX59" s="94"/>
      <c r="ACY59" s="94"/>
      <c r="ACZ59" s="94"/>
      <c r="ADA59" s="94"/>
      <c r="ADB59" s="94"/>
      <c r="ADC59" s="94"/>
      <c r="ADD59" s="94"/>
      <c r="ADE59" s="94"/>
      <c r="ADF59" s="94"/>
      <c r="ADG59" s="94"/>
      <c r="ADH59" s="94"/>
      <c r="ADI59" s="94"/>
      <c r="ADJ59" s="94"/>
      <c r="ADK59" s="94"/>
      <c r="ADL59" s="94"/>
      <c r="ADM59" s="94"/>
      <c r="ADN59" s="94"/>
      <c r="ADO59" s="94"/>
      <c r="ADP59" s="94"/>
      <c r="ADQ59" s="94"/>
      <c r="ADR59" s="94"/>
      <c r="ADS59" s="94"/>
      <c r="ADT59" s="94"/>
      <c r="ADU59" s="94"/>
      <c r="ADV59" s="94"/>
      <c r="ADW59" s="94"/>
      <c r="ADX59" s="94"/>
      <c r="ADY59" s="94"/>
      <c r="ADZ59" s="94"/>
      <c r="AEA59" s="94"/>
      <c r="AEB59" s="94"/>
      <c r="AEC59" s="94"/>
      <c r="AED59" s="94"/>
      <c r="AEE59" s="94"/>
      <c r="AEF59" s="94"/>
      <c r="AEG59" s="94"/>
      <c r="AEH59" s="94"/>
      <c r="AEI59" s="94"/>
      <c r="AEJ59" s="94"/>
      <c r="AEK59" s="94"/>
      <c r="AEL59" s="94"/>
      <c r="AEM59" s="94"/>
      <c r="AEN59" s="94"/>
      <c r="AEO59" s="94"/>
      <c r="AEP59" s="94"/>
      <c r="AEQ59" s="94"/>
      <c r="AER59" s="94"/>
      <c r="AES59" s="94"/>
      <c r="AET59" s="94"/>
      <c r="AEU59" s="94"/>
      <c r="AEV59" s="94"/>
      <c r="AEW59" s="94"/>
      <c r="AEX59" s="94"/>
      <c r="AEY59" s="94"/>
      <c r="AEZ59" s="94"/>
      <c r="AFA59" s="94"/>
      <c r="AFB59" s="94"/>
      <c r="AFC59" s="94"/>
      <c r="AFD59" s="94"/>
      <c r="AFE59" s="94"/>
      <c r="AFF59" s="94"/>
      <c r="AFG59" s="94"/>
      <c r="AFH59" s="94"/>
      <c r="AFI59" s="94"/>
      <c r="AFJ59" s="94"/>
      <c r="AFK59" s="94"/>
      <c r="AFL59" s="94"/>
      <c r="AFM59" s="94"/>
      <c r="AFN59" s="94"/>
      <c r="AFO59" s="94"/>
      <c r="AFP59" s="94"/>
      <c r="AFQ59" s="94"/>
      <c r="AFR59" s="94"/>
      <c r="AFS59" s="94"/>
      <c r="AFT59" s="94"/>
      <c r="AFU59" s="94"/>
      <c r="AFV59" s="94"/>
      <c r="AFW59" s="94"/>
      <c r="AFX59" s="94"/>
      <c r="AFY59" s="94"/>
      <c r="AFZ59" s="94"/>
      <c r="AGA59" s="94"/>
      <c r="AGB59" s="94"/>
      <c r="AGC59" s="94"/>
      <c r="AGD59" s="94"/>
      <c r="AGE59" s="94"/>
      <c r="AGF59" s="94"/>
      <c r="AGG59" s="94"/>
      <c r="AGH59" s="94"/>
      <c r="AGI59" s="94"/>
      <c r="AGJ59" s="94"/>
      <c r="AGK59" s="94"/>
      <c r="AGL59" s="94"/>
      <c r="AGM59" s="94"/>
      <c r="AGN59" s="94"/>
      <c r="AGO59" s="94"/>
      <c r="AGP59" s="94"/>
      <c r="AGQ59" s="94"/>
      <c r="AGR59" s="94"/>
      <c r="AGS59" s="94"/>
      <c r="AGT59" s="94"/>
      <c r="AGU59" s="94"/>
      <c r="AGV59" s="94"/>
      <c r="AGW59" s="94"/>
      <c r="AGX59" s="94"/>
      <c r="AGY59" s="94"/>
      <c r="AGZ59" s="94"/>
      <c r="AHA59" s="94"/>
      <c r="AHB59" s="94"/>
      <c r="AHC59" s="94"/>
      <c r="AHD59" s="94"/>
      <c r="AHE59" s="94"/>
      <c r="AHF59" s="94"/>
      <c r="AHG59" s="94"/>
      <c r="AHH59" s="94"/>
      <c r="AHI59" s="94"/>
      <c r="AHJ59" s="94"/>
      <c r="AHK59" s="94"/>
      <c r="AHL59" s="94"/>
      <c r="AHM59" s="94"/>
      <c r="AHN59" s="94"/>
      <c r="AHO59" s="94"/>
      <c r="AHP59" s="94"/>
      <c r="AHQ59" s="94"/>
      <c r="AHR59" s="94"/>
      <c r="AHS59" s="94"/>
      <c r="AHT59" s="94"/>
      <c r="AHU59" s="94"/>
      <c r="AHV59" s="94"/>
      <c r="AHW59" s="94"/>
      <c r="AHX59" s="94"/>
      <c r="AHY59" s="94"/>
      <c r="AHZ59" s="94"/>
      <c r="AIA59" s="94"/>
      <c r="AIB59" s="94"/>
      <c r="AIC59" s="94"/>
      <c r="AID59" s="94"/>
      <c r="AIE59" s="94"/>
      <c r="AIF59" s="94"/>
      <c r="AIG59" s="94"/>
      <c r="AIH59" s="94"/>
      <c r="AII59" s="94"/>
      <c r="AIJ59" s="94"/>
      <c r="AIK59" s="94"/>
      <c r="AIL59" s="94"/>
      <c r="AIM59" s="94"/>
      <c r="AIN59" s="94"/>
      <c r="AIO59" s="94"/>
      <c r="AIP59" s="94"/>
      <c r="AIQ59" s="94"/>
      <c r="AIR59" s="94"/>
      <c r="AIS59" s="94"/>
      <c r="AIT59" s="94"/>
      <c r="AIU59" s="94"/>
      <c r="AIV59" s="94"/>
      <c r="AIW59" s="94"/>
      <c r="AIX59" s="94"/>
      <c r="AIY59" s="94"/>
      <c r="AIZ59" s="94"/>
      <c r="AJA59" s="94"/>
      <c r="AJB59" s="94"/>
      <c r="AJC59" s="94"/>
      <c r="AJD59" s="94"/>
      <c r="AJE59" s="94"/>
      <c r="AJF59" s="94"/>
      <c r="AJG59" s="94"/>
      <c r="AJH59" s="94"/>
      <c r="AJI59" s="94"/>
      <c r="AJJ59" s="94"/>
      <c r="AJK59" s="94"/>
      <c r="AJL59" s="94"/>
      <c r="AJM59" s="94"/>
      <c r="AJN59" s="94"/>
      <c r="AJO59" s="94"/>
      <c r="AJP59" s="94"/>
      <c r="AJQ59" s="94"/>
      <c r="AJR59" s="94"/>
      <c r="AJS59" s="94"/>
      <c r="AJT59" s="94"/>
      <c r="AJU59" s="94"/>
      <c r="AJV59" s="94"/>
      <c r="AJW59" s="94"/>
      <c r="AJX59" s="94"/>
      <c r="AJY59" s="94"/>
      <c r="AJZ59" s="94"/>
      <c r="AKA59" s="94"/>
      <c r="AKB59" s="94"/>
      <c r="AKC59" s="94"/>
      <c r="AKD59" s="94"/>
      <c r="AKE59" s="94"/>
      <c r="AKF59" s="94"/>
      <c r="AKG59" s="94"/>
      <c r="AKH59" s="94"/>
      <c r="AKI59" s="94"/>
      <c r="AKJ59" s="94"/>
      <c r="AKK59" s="94"/>
      <c r="AKL59" s="94"/>
      <c r="AKM59" s="94"/>
      <c r="AKN59" s="94"/>
      <c r="AKO59" s="94"/>
      <c r="AKP59" s="94"/>
      <c r="AKQ59" s="94"/>
      <c r="AKR59" s="94"/>
      <c r="AKS59" s="94"/>
      <c r="AKT59" s="94"/>
      <c r="AKU59" s="94"/>
      <c r="AKV59" s="94"/>
      <c r="AKW59" s="94"/>
      <c r="AKX59" s="94"/>
      <c r="AKY59" s="94"/>
      <c r="AKZ59" s="94"/>
      <c r="ALA59" s="94"/>
      <c r="ALB59" s="94"/>
      <c r="ALC59" s="94"/>
      <c r="ALD59" s="94"/>
      <c r="ALE59" s="94"/>
      <c r="ALF59" s="94"/>
      <c r="ALG59" s="94"/>
      <c r="ALH59" s="94"/>
      <c r="ALI59" s="94"/>
      <c r="ALJ59" s="94"/>
      <c r="ALK59" s="94"/>
      <c r="ALL59" s="94"/>
      <c r="ALM59" s="94"/>
      <c r="ALN59" s="94"/>
      <c r="ALO59" s="94"/>
      <c r="ALP59" s="94"/>
      <c r="ALQ59" s="94"/>
      <c r="ALR59" s="94"/>
      <c r="ALS59" s="94"/>
      <c r="ALT59" s="94"/>
      <c r="ALU59" s="94"/>
      <c r="ALV59" s="94"/>
      <c r="ALW59" s="94"/>
      <c r="ALX59" s="94"/>
      <c r="ALY59" s="94"/>
      <c r="ALZ59" s="94"/>
      <c r="AMA59" s="95"/>
      <c r="AMB59" s="95"/>
      <c r="AMC59" s="95"/>
      <c r="AMD59" s="95"/>
      <c r="AME59" s="95"/>
      <c r="AMF59" s="95"/>
      <c r="AMG59" s="95"/>
      <c r="AMH59" s="95"/>
    </row>
    <row r="60" spans="1:1022">
      <c r="A60" s="16" t="s">
        <v>115</v>
      </c>
      <c r="B60" s="25" t="s">
        <v>228</v>
      </c>
      <c r="C60" s="16" t="s">
        <v>229</v>
      </c>
      <c r="D60" s="17"/>
      <c r="E60" s="17" t="s">
        <v>230</v>
      </c>
      <c r="F60" s="31" t="s">
        <v>209</v>
      </c>
      <c r="G60" s="17" t="s">
        <v>231</v>
      </c>
      <c r="H60" s="54">
        <f>1100+1100+1125+525+1200</f>
        <v>5050</v>
      </c>
      <c r="I60" s="16" t="s">
        <v>201</v>
      </c>
      <c r="J60" s="65"/>
      <c r="K60" s="31"/>
      <c r="L60" s="31"/>
      <c r="M60" s="31"/>
      <c r="N60" s="34" t="s">
        <v>232</v>
      </c>
      <c r="O60" s="23" t="s">
        <v>212</v>
      </c>
      <c r="P60" s="21">
        <v>41929</v>
      </c>
      <c r="Q60" s="21">
        <v>41936</v>
      </c>
      <c r="R60" s="21" t="s">
        <v>233</v>
      </c>
      <c r="S60" s="16" t="s">
        <v>221</v>
      </c>
    </row>
    <row r="61" spans="1:1022" ht="15">
      <c r="A61" s="85" t="s">
        <v>115</v>
      </c>
      <c r="B61" s="86" t="s">
        <v>234</v>
      </c>
      <c r="C61" s="85" t="s">
        <v>235</v>
      </c>
      <c r="D61" s="87"/>
      <c r="E61" s="87" t="s">
        <v>236</v>
      </c>
      <c r="F61" s="88" t="s">
        <v>160</v>
      </c>
      <c r="G61" s="87" t="s">
        <v>237</v>
      </c>
      <c r="H61" s="87">
        <f>1100+1100+650</f>
        <v>2850</v>
      </c>
      <c r="I61" s="85" t="s">
        <v>201</v>
      </c>
      <c r="J61" s="89"/>
      <c r="K61" s="88"/>
      <c r="L61" s="88"/>
      <c r="M61" s="88"/>
      <c r="N61" s="90" t="s">
        <v>238</v>
      </c>
      <c r="O61" s="91" t="s">
        <v>203</v>
      </c>
      <c r="P61" s="92">
        <v>41929</v>
      </c>
      <c r="Q61" s="92" t="s">
        <v>122</v>
      </c>
      <c r="R61" s="93" t="s">
        <v>239</v>
      </c>
      <c r="S61" s="85" t="s">
        <v>240</v>
      </c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94"/>
      <c r="IV61" s="94"/>
      <c r="IW61" s="94"/>
      <c r="IX61" s="94"/>
      <c r="IY61" s="94"/>
      <c r="IZ61" s="94"/>
      <c r="JA61" s="94"/>
      <c r="JB61" s="94"/>
      <c r="JC61" s="94"/>
      <c r="JD61" s="94"/>
      <c r="JE61" s="94"/>
      <c r="JF61" s="94"/>
      <c r="JG61" s="94"/>
      <c r="JH61" s="94"/>
      <c r="JI61" s="94"/>
      <c r="JJ61" s="94"/>
      <c r="JK61" s="94"/>
      <c r="JL61" s="94"/>
      <c r="JM61" s="94"/>
      <c r="JN61" s="94"/>
      <c r="JO61" s="94"/>
      <c r="JP61" s="94"/>
      <c r="JQ61" s="94"/>
      <c r="JR61" s="94"/>
      <c r="JS61" s="94"/>
      <c r="JT61" s="94"/>
      <c r="JU61" s="94"/>
      <c r="JV61" s="94"/>
      <c r="JW61" s="94"/>
      <c r="JX61" s="94"/>
      <c r="JY61" s="94"/>
      <c r="JZ61" s="94"/>
      <c r="KA61" s="94"/>
      <c r="KB61" s="94"/>
      <c r="KC61" s="94"/>
      <c r="KD61" s="94"/>
      <c r="KE61" s="94"/>
      <c r="KF61" s="94"/>
      <c r="KG61" s="94"/>
      <c r="KH61" s="94"/>
      <c r="KI61" s="94"/>
      <c r="KJ61" s="94"/>
      <c r="KK61" s="94"/>
      <c r="KL61" s="94"/>
      <c r="KM61" s="94"/>
      <c r="KN61" s="94"/>
      <c r="KO61" s="94"/>
      <c r="KP61" s="94"/>
      <c r="KQ61" s="94"/>
      <c r="KR61" s="94"/>
      <c r="KS61" s="94"/>
      <c r="KT61" s="94"/>
      <c r="KU61" s="94"/>
      <c r="KV61" s="94"/>
      <c r="KW61" s="94"/>
      <c r="KX61" s="94"/>
      <c r="KY61" s="94"/>
      <c r="KZ61" s="94"/>
      <c r="LA61" s="94"/>
      <c r="LB61" s="94"/>
      <c r="LC61" s="94"/>
      <c r="LD61" s="94"/>
      <c r="LE61" s="94"/>
      <c r="LF61" s="94"/>
      <c r="LG61" s="94"/>
      <c r="LH61" s="94"/>
      <c r="LI61" s="94"/>
      <c r="LJ61" s="94"/>
      <c r="LK61" s="94"/>
      <c r="LL61" s="94"/>
      <c r="LM61" s="94"/>
      <c r="LN61" s="94"/>
      <c r="LO61" s="94"/>
      <c r="LP61" s="94"/>
      <c r="LQ61" s="94"/>
      <c r="LR61" s="94"/>
      <c r="LS61" s="94"/>
      <c r="LT61" s="94"/>
      <c r="LU61" s="94"/>
      <c r="LV61" s="94"/>
      <c r="LW61" s="94"/>
      <c r="LX61" s="94"/>
      <c r="LY61" s="94"/>
      <c r="LZ61" s="94"/>
      <c r="MA61" s="94"/>
      <c r="MB61" s="94"/>
      <c r="MC61" s="94"/>
      <c r="MD61" s="94"/>
      <c r="ME61" s="94"/>
      <c r="MF61" s="94"/>
      <c r="MG61" s="94"/>
      <c r="MH61" s="94"/>
      <c r="MI61" s="94"/>
      <c r="MJ61" s="94"/>
      <c r="MK61" s="94"/>
      <c r="ML61" s="94"/>
      <c r="MM61" s="94"/>
      <c r="MN61" s="94"/>
      <c r="MO61" s="94"/>
      <c r="MP61" s="94"/>
      <c r="MQ61" s="94"/>
      <c r="MR61" s="94"/>
      <c r="MS61" s="94"/>
      <c r="MT61" s="94"/>
      <c r="MU61" s="94"/>
      <c r="MV61" s="94"/>
      <c r="MW61" s="94"/>
      <c r="MX61" s="94"/>
      <c r="MY61" s="94"/>
      <c r="MZ61" s="94"/>
      <c r="NA61" s="94"/>
      <c r="NB61" s="94"/>
      <c r="NC61" s="94"/>
      <c r="ND61" s="94"/>
      <c r="NE61" s="94"/>
      <c r="NF61" s="94"/>
      <c r="NG61" s="94"/>
      <c r="NH61" s="94"/>
      <c r="NI61" s="94"/>
      <c r="NJ61" s="94"/>
      <c r="NK61" s="94"/>
      <c r="NL61" s="94"/>
      <c r="NM61" s="94"/>
      <c r="NN61" s="94"/>
      <c r="NO61" s="94"/>
      <c r="NP61" s="94"/>
      <c r="NQ61" s="94"/>
      <c r="NR61" s="94"/>
      <c r="NS61" s="94"/>
      <c r="NT61" s="94"/>
      <c r="NU61" s="94"/>
      <c r="NV61" s="94"/>
      <c r="NW61" s="94"/>
      <c r="NX61" s="94"/>
      <c r="NY61" s="94"/>
      <c r="NZ61" s="94"/>
      <c r="OA61" s="94"/>
      <c r="OB61" s="94"/>
      <c r="OC61" s="94"/>
      <c r="OD61" s="94"/>
      <c r="OE61" s="94"/>
      <c r="OF61" s="94"/>
      <c r="OG61" s="94"/>
      <c r="OH61" s="94"/>
      <c r="OI61" s="94"/>
      <c r="OJ61" s="94"/>
      <c r="OK61" s="94"/>
      <c r="OL61" s="94"/>
      <c r="OM61" s="94"/>
      <c r="ON61" s="94"/>
      <c r="OO61" s="94"/>
      <c r="OP61" s="94"/>
      <c r="OQ61" s="94"/>
      <c r="OR61" s="94"/>
      <c r="OS61" s="94"/>
      <c r="OT61" s="94"/>
      <c r="OU61" s="94"/>
      <c r="OV61" s="94"/>
      <c r="OW61" s="94"/>
      <c r="OX61" s="94"/>
      <c r="OY61" s="94"/>
      <c r="OZ61" s="94"/>
      <c r="PA61" s="94"/>
      <c r="PB61" s="94"/>
      <c r="PC61" s="94"/>
      <c r="PD61" s="94"/>
      <c r="PE61" s="94"/>
      <c r="PF61" s="94"/>
      <c r="PG61" s="94"/>
      <c r="PH61" s="94"/>
      <c r="PI61" s="94"/>
      <c r="PJ61" s="94"/>
      <c r="PK61" s="94"/>
      <c r="PL61" s="94"/>
      <c r="PM61" s="94"/>
      <c r="PN61" s="94"/>
      <c r="PO61" s="94"/>
      <c r="PP61" s="94"/>
      <c r="PQ61" s="94"/>
      <c r="PR61" s="94"/>
      <c r="PS61" s="94"/>
      <c r="PT61" s="94"/>
      <c r="PU61" s="94"/>
      <c r="PV61" s="94"/>
      <c r="PW61" s="94"/>
      <c r="PX61" s="94"/>
      <c r="PY61" s="94"/>
      <c r="PZ61" s="94"/>
      <c r="QA61" s="94"/>
      <c r="QB61" s="94"/>
      <c r="QC61" s="94"/>
      <c r="QD61" s="94"/>
      <c r="QE61" s="94"/>
      <c r="QF61" s="94"/>
      <c r="QG61" s="94"/>
      <c r="QH61" s="94"/>
      <c r="QI61" s="94"/>
      <c r="QJ61" s="94"/>
      <c r="QK61" s="94"/>
      <c r="QL61" s="94"/>
      <c r="QM61" s="94"/>
      <c r="QN61" s="94"/>
      <c r="QO61" s="94"/>
      <c r="QP61" s="94"/>
      <c r="QQ61" s="94"/>
      <c r="QR61" s="94"/>
      <c r="QS61" s="94"/>
      <c r="QT61" s="94"/>
      <c r="QU61" s="94"/>
      <c r="QV61" s="94"/>
      <c r="QW61" s="94"/>
      <c r="QX61" s="94"/>
      <c r="QY61" s="94"/>
      <c r="QZ61" s="94"/>
      <c r="RA61" s="94"/>
      <c r="RB61" s="94"/>
      <c r="RC61" s="94"/>
      <c r="RD61" s="94"/>
      <c r="RE61" s="94"/>
      <c r="RF61" s="94"/>
      <c r="RG61" s="94"/>
      <c r="RH61" s="94"/>
      <c r="RI61" s="94"/>
      <c r="RJ61" s="94"/>
      <c r="RK61" s="94"/>
      <c r="RL61" s="94"/>
      <c r="RM61" s="94"/>
      <c r="RN61" s="94"/>
      <c r="RO61" s="94"/>
      <c r="RP61" s="94"/>
      <c r="RQ61" s="94"/>
      <c r="RR61" s="94"/>
      <c r="RS61" s="94"/>
      <c r="RT61" s="94"/>
      <c r="RU61" s="94"/>
      <c r="RV61" s="94"/>
      <c r="RW61" s="94"/>
      <c r="RX61" s="94"/>
      <c r="RY61" s="94"/>
      <c r="RZ61" s="94"/>
      <c r="SA61" s="94"/>
      <c r="SB61" s="94"/>
      <c r="SC61" s="94"/>
      <c r="SD61" s="94"/>
      <c r="SE61" s="94"/>
      <c r="SF61" s="94"/>
      <c r="SG61" s="94"/>
      <c r="SH61" s="94"/>
      <c r="SI61" s="94"/>
      <c r="SJ61" s="94"/>
      <c r="SK61" s="94"/>
      <c r="SL61" s="94"/>
      <c r="SM61" s="94"/>
      <c r="SN61" s="94"/>
      <c r="SO61" s="94"/>
      <c r="SP61" s="94"/>
      <c r="SQ61" s="94"/>
      <c r="SR61" s="94"/>
      <c r="SS61" s="94"/>
      <c r="ST61" s="94"/>
      <c r="SU61" s="94"/>
      <c r="SV61" s="94"/>
      <c r="SW61" s="94"/>
      <c r="SX61" s="94"/>
      <c r="SY61" s="94"/>
      <c r="SZ61" s="94"/>
      <c r="TA61" s="94"/>
      <c r="TB61" s="94"/>
      <c r="TC61" s="94"/>
      <c r="TD61" s="94"/>
      <c r="TE61" s="94"/>
      <c r="TF61" s="94"/>
      <c r="TG61" s="94"/>
      <c r="TH61" s="94"/>
      <c r="TI61" s="94"/>
      <c r="TJ61" s="94"/>
      <c r="TK61" s="94"/>
      <c r="TL61" s="94"/>
      <c r="TM61" s="94"/>
      <c r="TN61" s="94"/>
      <c r="TO61" s="94"/>
      <c r="TP61" s="94"/>
      <c r="TQ61" s="94"/>
      <c r="TR61" s="94"/>
      <c r="TS61" s="94"/>
      <c r="TT61" s="94"/>
      <c r="TU61" s="94"/>
      <c r="TV61" s="94"/>
      <c r="TW61" s="94"/>
      <c r="TX61" s="94"/>
      <c r="TY61" s="94"/>
      <c r="TZ61" s="94"/>
      <c r="UA61" s="94"/>
      <c r="UB61" s="94"/>
      <c r="UC61" s="94"/>
      <c r="UD61" s="94"/>
      <c r="UE61" s="94"/>
      <c r="UF61" s="94"/>
      <c r="UG61" s="94"/>
      <c r="UH61" s="94"/>
      <c r="UI61" s="94"/>
      <c r="UJ61" s="94"/>
      <c r="UK61" s="94"/>
      <c r="UL61" s="94"/>
      <c r="UM61" s="94"/>
      <c r="UN61" s="94"/>
      <c r="UO61" s="94"/>
      <c r="UP61" s="94"/>
      <c r="UQ61" s="94"/>
      <c r="UR61" s="94"/>
      <c r="US61" s="94"/>
      <c r="UT61" s="94"/>
      <c r="UU61" s="94"/>
      <c r="UV61" s="94"/>
      <c r="UW61" s="94"/>
      <c r="UX61" s="94"/>
      <c r="UY61" s="94"/>
      <c r="UZ61" s="94"/>
      <c r="VA61" s="94"/>
      <c r="VB61" s="94"/>
      <c r="VC61" s="94"/>
      <c r="VD61" s="94"/>
      <c r="VE61" s="94"/>
      <c r="VF61" s="94"/>
      <c r="VG61" s="94"/>
      <c r="VH61" s="94"/>
      <c r="VI61" s="94"/>
      <c r="VJ61" s="94"/>
      <c r="VK61" s="94"/>
      <c r="VL61" s="94"/>
      <c r="VM61" s="94"/>
      <c r="VN61" s="94"/>
      <c r="VO61" s="94"/>
      <c r="VP61" s="94"/>
      <c r="VQ61" s="94"/>
      <c r="VR61" s="94"/>
      <c r="VS61" s="94"/>
      <c r="VT61" s="94"/>
      <c r="VU61" s="94"/>
      <c r="VV61" s="94"/>
      <c r="VW61" s="94"/>
      <c r="VX61" s="94"/>
      <c r="VY61" s="94"/>
      <c r="VZ61" s="94"/>
      <c r="WA61" s="94"/>
      <c r="WB61" s="94"/>
      <c r="WC61" s="94"/>
      <c r="WD61" s="94"/>
      <c r="WE61" s="94"/>
      <c r="WF61" s="94"/>
      <c r="WG61" s="94"/>
      <c r="WH61" s="94"/>
      <c r="WI61" s="94"/>
      <c r="WJ61" s="94"/>
      <c r="WK61" s="94"/>
      <c r="WL61" s="94"/>
      <c r="WM61" s="94"/>
      <c r="WN61" s="94"/>
      <c r="WO61" s="94"/>
      <c r="WP61" s="94"/>
      <c r="WQ61" s="94"/>
      <c r="WR61" s="94"/>
      <c r="WS61" s="94"/>
      <c r="WT61" s="94"/>
      <c r="WU61" s="94"/>
      <c r="WV61" s="94"/>
      <c r="WW61" s="94"/>
      <c r="WX61" s="94"/>
      <c r="WY61" s="94"/>
      <c r="WZ61" s="94"/>
      <c r="XA61" s="94"/>
      <c r="XB61" s="94"/>
      <c r="XC61" s="94"/>
      <c r="XD61" s="94"/>
      <c r="XE61" s="94"/>
      <c r="XF61" s="94"/>
      <c r="XG61" s="94"/>
      <c r="XH61" s="94"/>
      <c r="XI61" s="94"/>
      <c r="XJ61" s="94"/>
      <c r="XK61" s="94"/>
      <c r="XL61" s="94"/>
      <c r="XM61" s="94"/>
      <c r="XN61" s="94"/>
      <c r="XO61" s="94"/>
      <c r="XP61" s="94"/>
      <c r="XQ61" s="94"/>
      <c r="XR61" s="94"/>
      <c r="XS61" s="94"/>
      <c r="XT61" s="94"/>
      <c r="XU61" s="94"/>
      <c r="XV61" s="94"/>
      <c r="XW61" s="94"/>
      <c r="XX61" s="94"/>
      <c r="XY61" s="94"/>
      <c r="XZ61" s="94"/>
      <c r="YA61" s="94"/>
      <c r="YB61" s="94"/>
      <c r="YC61" s="94"/>
      <c r="YD61" s="94"/>
      <c r="YE61" s="94"/>
      <c r="YF61" s="94"/>
      <c r="YG61" s="94"/>
      <c r="YH61" s="94"/>
      <c r="YI61" s="94"/>
      <c r="YJ61" s="94"/>
      <c r="YK61" s="94"/>
      <c r="YL61" s="94"/>
      <c r="YM61" s="94"/>
      <c r="YN61" s="94"/>
      <c r="YO61" s="94"/>
      <c r="YP61" s="94"/>
      <c r="YQ61" s="94"/>
      <c r="YR61" s="94"/>
      <c r="YS61" s="94"/>
      <c r="YT61" s="94"/>
      <c r="YU61" s="94"/>
      <c r="YV61" s="94"/>
      <c r="YW61" s="94"/>
      <c r="YX61" s="94"/>
      <c r="YY61" s="94"/>
      <c r="YZ61" s="94"/>
      <c r="ZA61" s="94"/>
      <c r="ZB61" s="94"/>
      <c r="ZC61" s="94"/>
      <c r="ZD61" s="94"/>
      <c r="ZE61" s="94"/>
      <c r="ZF61" s="94"/>
      <c r="ZG61" s="94"/>
      <c r="ZH61" s="94"/>
      <c r="ZI61" s="94"/>
      <c r="ZJ61" s="94"/>
      <c r="ZK61" s="94"/>
      <c r="ZL61" s="94"/>
      <c r="ZM61" s="94"/>
      <c r="ZN61" s="94"/>
      <c r="ZO61" s="94"/>
      <c r="ZP61" s="94"/>
      <c r="ZQ61" s="94"/>
      <c r="ZR61" s="94"/>
      <c r="ZS61" s="94"/>
      <c r="ZT61" s="94"/>
      <c r="ZU61" s="94"/>
      <c r="ZV61" s="94"/>
      <c r="ZW61" s="94"/>
      <c r="ZX61" s="94"/>
      <c r="ZY61" s="94"/>
      <c r="ZZ61" s="94"/>
      <c r="AAA61" s="94"/>
      <c r="AAB61" s="94"/>
      <c r="AAC61" s="94"/>
      <c r="AAD61" s="94"/>
      <c r="AAE61" s="94"/>
      <c r="AAF61" s="94"/>
      <c r="AAG61" s="94"/>
      <c r="AAH61" s="94"/>
      <c r="AAI61" s="94"/>
      <c r="AAJ61" s="94"/>
      <c r="AAK61" s="94"/>
      <c r="AAL61" s="94"/>
      <c r="AAM61" s="94"/>
      <c r="AAN61" s="94"/>
      <c r="AAO61" s="94"/>
      <c r="AAP61" s="94"/>
      <c r="AAQ61" s="94"/>
      <c r="AAR61" s="94"/>
      <c r="AAS61" s="94"/>
      <c r="AAT61" s="94"/>
      <c r="AAU61" s="94"/>
      <c r="AAV61" s="94"/>
      <c r="AAW61" s="94"/>
      <c r="AAX61" s="94"/>
      <c r="AAY61" s="94"/>
      <c r="AAZ61" s="94"/>
      <c r="ABA61" s="94"/>
      <c r="ABB61" s="94"/>
      <c r="ABC61" s="94"/>
      <c r="ABD61" s="94"/>
      <c r="ABE61" s="94"/>
      <c r="ABF61" s="94"/>
      <c r="ABG61" s="94"/>
      <c r="ABH61" s="94"/>
      <c r="ABI61" s="94"/>
      <c r="ABJ61" s="94"/>
      <c r="ABK61" s="94"/>
      <c r="ABL61" s="94"/>
      <c r="ABM61" s="94"/>
      <c r="ABN61" s="94"/>
      <c r="ABO61" s="94"/>
      <c r="ABP61" s="94"/>
      <c r="ABQ61" s="94"/>
      <c r="ABR61" s="94"/>
      <c r="ABS61" s="94"/>
      <c r="ABT61" s="94"/>
      <c r="ABU61" s="94"/>
      <c r="ABV61" s="94"/>
      <c r="ABW61" s="94"/>
      <c r="ABX61" s="94"/>
      <c r="ABY61" s="94"/>
      <c r="ABZ61" s="94"/>
      <c r="ACA61" s="94"/>
      <c r="ACB61" s="94"/>
      <c r="ACC61" s="94"/>
      <c r="ACD61" s="94"/>
      <c r="ACE61" s="94"/>
      <c r="ACF61" s="94"/>
      <c r="ACG61" s="94"/>
      <c r="ACH61" s="94"/>
      <c r="ACI61" s="94"/>
      <c r="ACJ61" s="94"/>
      <c r="ACK61" s="94"/>
      <c r="ACL61" s="94"/>
      <c r="ACM61" s="94"/>
      <c r="ACN61" s="94"/>
      <c r="ACO61" s="94"/>
      <c r="ACP61" s="94"/>
      <c r="ACQ61" s="94"/>
      <c r="ACR61" s="94"/>
      <c r="ACS61" s="94"/>
      <c r="ACT61" s="94"/>
      <c r="ACU61" s="94"/>
      <c r="ACV61" s="94"/>
      <c r="ACW61" s="94"/>
      <c r="ACX61" s="94"/>
      <c r="ACY61" s="94"/>
      <c r="ACZ61" s="94"/>
      <c r="ADA61" s="94"/>
      <c r="ADB61" s="94"/>
      <c r="ADC61" s="94"/>
      <c r="ADD61" s="94"/>
      <c r="ADE61" s="94"/>
      <c r="ADF61" s="94"/>
      <c r="ADG61" s="94"/>
      <c r="ADH61" s="94"/>
      <c r="ADI61" s="94"/>
      <c r="ADJ61" s="94"/>
      <c r="ADK61" s="94"/>
      <c r="ADL61" s="94"/>
      <c r="ADM61" s="94"/>
      <c r="ADN61" s="94"/>
      <c r="ADO61" s="94"/>
      <c r="ADP61" s="94"/>
      <c r="ADQ61" s="94"/>
      <c r="ADR61" s="94"/>
      <c r="ADS61" s="94"/>
      <c r="ADT61" s="94"/>
      <c r="ADU61" s="94"/>
      <c r="ADV61" s="94"/>
      <c r="ADW61" s="94"/>
      <c r="ADX61" s="94"/>
      <c r="ADY61" s="94"/>
      <c r="ADZ61" s="94"/>
      <c r="AEA61" s="94"/>
      <c r="AEB61" s="94"/>
      <c r="AEC61" s="94"/>
      <c r="AED61" s="94"/>
      <c r="AEE61" s="94"/>
      <c r="AEF61" s="94"/>
      <c r="AEG61" s="94"/>
      <c r="AEH61" s="94"/>
      <c r="AEI61" s="94"/>
      <c r="AEJ61" s="94"/>
      <c r="AEK61" s="94"/>
      <c r="AEL61" s="94"/>
      <c r="AEM61" s="94"/>
      <c r="AEN61" s="94"/>
      <c r="AEO61" s="94"/>
      <c r="AEP61" s="94"/>
      <c r="AEQ61" s="94"/>
      <c r="AER61" s="94"/>
      <c r="AES61" s="94"/>
      <c r="AET61" s="94"/>
      <c r="AEU61" s="94"/>
      <c r="AEV61" s="94"/>
      <c r="AEW61" s="94"/>
      <c r="AEX61" s="94"/>
      <c r="AEY61" s="94"/>
      <c r="AEZ61" s="94"/>
      <c r="AFA61" s="94"/>
      <c r="AFB61" s="94"/>
      <c r="AFC61" s="94"/>
      <c r="AFD61" s="94"/>
      <c r="AFE61" s="94"/>
      <c r="AFF61" s="94"/>
      <c r="AFG61" s="94"/>
      <c r="AFH61" s="94"/>
      <c r="AFI61" s="94"/>
      <c r="AFJ61" s="94"/>
      <c r="AFK61" s="94"/>
      <c r="AFL61" s="94"/>
      <c r="AFM61" s="94"/>
      <c r="AFN61" s="94"/>
      <c r="AFO61" s="94"/>
      <c r="AFP61" s="94"/>
      <c r="AFQ61" s="94"/>
      <c r="AFR61" s="94"/>
      <c r="AFS61" s="94"/>
      <c r="AFT61" s="94"/>
      <c r="AFU61" s="94"/>
      <c r="AFV61" s="94"/>
      <c r="AFW61" s="94"/>
      <c r="AFX61" s="94"/>
      <c r="AFY61" s="94"/>
      <c r="AFZ61" s="94"/>
      <c r="AGA61" s="94"/>
      <c r="AGB61" s="94"/>
      <c r="AGC61" s="94"/>
      <c r="AGD61" s="94"/>
      <c r="AGE61" s="94"/>
      <c r="AGF61" s="94"/>
      <c r="AGG61" s="94"/>
      <c r="AGH61" s="94"/>
      <c r="AGI61" s="94"/>
      <c r="AGJ61" s="94"/>
      <c r="AGK61" s="94"/>
      <c r="AGL61" s="94"/>
      <c r="AGM61" s="94"/>
      <c r="AGN61" s="94"/>
      <c r="AGO61" s="94"/>
      <c r="AGP61" s="94"/>
      <c r="AGQ61" s="94"/>
      <c r="AGR61" s="94"/>
      <c r="AGS61" s="94"/>
      <c r="AGT61" s="94"/>
      <c r="AGU61" s="94"/>
      <c r="AGV61" s="94"/>
      <c r="AGW61" s="94"/>
      <c r="AGX61" s="94"/>
      <c r="AGY61" s="94"/>
      <c r="AGZ61" s="94"/>
      <c r="AHA61" s="94"/>
      <c r="AHB61" s="94"/>
      <c r="AHC61" s="94"/>
      <c r="AHD61" s="94"/>
      <c r="AHE61" s="94"/>
      <c r="AHF61" s="94"/>
      <c r="AHG61" s="94"/>
      <c r="AHH61" s="94"/>
      <c r="AHI61" s="94"/>
      <c r="AHJ61" s="94"/>
      <c r="AHK61" s="94"/>
      <c r="AHL61" s="94"/>
      <c r="AHM61" s="94"/>
      <c r="AHN61" s="94"/>
      <c r="AHO61" s="94"/>
      <c r="AHP61" s="94"/>
      <c r="AHQ61" s="94"/>
      <c r="AHR61" s="94"/>
      <c r="AHS61" s="94"/>
      <c r="AHT61" s="94"/>
      <c r="AHU61" s="94"/>
      <c r="AHV61" s="94"/>
      <c r="AHW61" s="94"/>
      <c r="AHX61" s="94"/>
      <c r="AHY61" s="94"/>
      <c r="AHZ61" s="94"/>
      <c r="AIA61" s="94"/>
      <c r="AIB61" s="94"/>
      <c r="AIC61" s="94"/>
      <c r="AID61" s="94"/>
      <c r="AIE61" s="94"/>
      <c r="AIF61" s="94"/>
      <c r="AIG61" s="94"/>
      <c r="AIH61" s="94"/>
      <c r="AII61" s="94"/>
      <c r="AIJ61" s="94"/>
      <c r="AIK61" s="94"/>
      <c r="AIL61" s="94"/>
      <c r="AIM61" s="94"/>
      <c r="AIN61" s="94"/>
      <c r="AIO61" s="94"/>
      <c r="AIP61" s="94"/>
      <c r="AIQ61" s="94"/>
      <c r="AIR61" s="94"/>
      <c r="AIS61" s="94"/>
      <c r="AIT61" s="94"/>
      <c r="AIU61" s="94"/>
      <c r="AIV61" s="94"/>
      <c r="AIW61" s="94"/>
      <c r="AIX61" s="94"/>
      <c r="AIY61" s="94"/>
      <c r="AIZ61" s="94"/>
      <c r="AJA61" s="94"/>
      <c r="AJB61" s="94"/>
      <c r="AJC61" s="94"/>
      <c r="AJD61" s="94"/>
      <c r="AJE61" s="94"/>
      <c r="AJF61" s="94"/>
      <c r="AJG61" s="94"/>
      <c r="AJH61" s="94"/>
      <c r="AJI61" s="94"/>
      <c r="AJJ61" s="94"/>
      <c r="AJK61" s="94"/>
      <c r="AJL61" s="94"/>
      <c r="AJM61" s="94"/>
      <c r="AJN61" s="94"/>
      <c r="AJO61" s="94"/>
      <c r="AJP61" s="94"/>
      <c r="AJQ61" s="94"/>
      <c r="AJR61" s="94"/>
      <c r="AJS61" s="94"/>
      <c r="AJT61" s="94"/>
      <c r="AJU61" s="94"/>
      <c r="AJV61" s="94"/>
      <c r="AJW61" s="94"/>
      <c r="AJX61" s="94"/>
      <c r="AJY61" s="94"/>
      <c r="AJZ61" s="94"/>
      <c r="AKA61" s="94"/>
      <c r="AKB61" s="94"/>
      <c r="AKC61" s="94"/>
      <c r="AKD61" s="94"/>
      <c r="AKE61" s="94"/>
      <c r="AKF61" s="94"/>
      <c r="AKG61" s="94"/>
      <c r="AKH61" s="94"/>
      <c r="AKI61" s="94"/>
      <c r="AKJ61" s="94"/>
      <c r="AKK61" s="94"/>
      <c r="AKL61" s="94"/>
      <c r="AKM61" s="94"/>
      <c r="AKN61" s="94"/>
      <c r="AKO61" s="94"/>
      <c r="AKP61" s="94"/>
      <c r="AKQ61" s="94"/>
      <c r="AKR61" s="94"/>
      <c r="AKS61" s="94"/>
      <c r="AKT61" s="94"/>
      <c r="AKU61" s="94"/>
      <c r="AKV61" s="94"/>
      <c r="AKW61" s="94"/>
      <c r="AKX61" s="94"/>
      <c r="AKY61" s="94"/>
      <c r="AKZ61" s="94"/>
      <c r="ALA61" s="94"/>
      <c r="ALB61" s="94"/>
      <c r="ALC61" s="94"/>
      <c r="ALD61" s="94"/>
      <c r="ALE61" s="94"/>
      <c r="ALF61" s="94"/>
      <c r="ALG61" s="94"/>
      <c r="ALH61" s="94"/>
      <c r="ALI61" s="94"/>
      <c r="ALJ61" s="94"/>
      <c r="ALK61" s="94"/>
      <c r="ALL61" s="94"/>
      <c r="ALM61" s="94"/>
      <c r="ALN61" s="94"/>
      <c r="ALO61" s="94"/>
      <c r="ALP61" s="94"/>
      <c r="ALQ61" s="94"/>
      <c r="ALR61" s="94"/>
      <c r="ALS61" s="94"/>
      <c r="ALT61" s="94"/>
      <c r="ALU61" s="94"/>
      <c r="ALV61" s="94"/>
      <c r="ALW61" s="94"/>
      <c r="ALX61" s="94"/>
      <c r="ALY61" s="94"/>
      <c r="ALZ61" s="94"/>
      <c r="AMA61" s="95"/>
      <c r="AMB61" s="95"/>
      <c r="AMC61" s="95"/>
      <c r="AMD61" s="95"/>
      <c r="AME61" s="95"/>
      <c r="AMF61" s="95"/>
      <c r="AMG61" s="95"/>
      <c r="AMH61" s="95"/>
    </row>
    <row r="62" spans="1:1022">
      <c r="A62" s="16" t="s">
        <v>115</v>
      </c>
      <c r="B62" s="25" t="s">
        <v>241</v>
      </c>
      <c r="C62" s="16" t="s">
        <v>242</v>
      </c>
      <c r="D62" s="17"/>
      <c r="E62" s="17" t="s">
        <v>243</v>
      </c>
      <c r="F62" s="31" t="s">
        <v>160</v>
      </c>
      <c r="G62" s="17" t="s">
        <v>244</v>
      </c>
      <c r="H62" s="17">
        <f>500</f>
        <v>500</v>
      </c>
      <c r="I62" s="16" t="s">
        <v>201</v>
      </c>
      <c r="J62" s="65"/>
      <c r="K62" s="31"/>
      <c r="L62" s="31"/>
      <c r="M62" s="31"/>
      <c r="N62" s="34" t="s">
        <v>245</v>
      </c>
      <c r="O62" s="23" t="s">
        <v>203</v>
      </c>
      <c r="P62" s="21">
        <v>41929</v>
      </c>
      <c r="Q62" s="21">
        <v>41936</v>
      </c>
      <c r="R62" s="21" t="s">
        <v>246</v>
      </c>
      <c r="S62" s="31"/>
    </row>
    <row r="63" spans="1:1022">
      <c r="A63" s="16" t="s">
        <v>115</v>
      </c>
      <c r="B63" s="25" t="s">
        <v>247</v>
      </c>
      <c r="C63" s="16" t="s">
        <v>248</v>
      </c>
      <c r="D63" s="17"/>
      <c r="E63" s="17" t="s">
        <v>249</v>
      </c>
      <c r="F63" s="31" t="s">
        <v>209</v>
      </c>
      <c r="G63" s="17" t="s">
        <v>250</v>
      </c>
      <c r="H63" s="54">
        <f>550+1200</f>
        <v>1750</v>
      </c>
      <c r="I63" s="16" t="s">
        <v>201</v>
      </c>
      <c r="J63" s="65"/>
      <c r="K63" s="31"/>
      <c r="L63" s="31"/>
      <c r="M63" s="31"/>
      <c r="N63" s="34" t="s">
        <v>251</v>
      </c>
      <c r="O63" s="23" t="s">
        <v>212</v>
      </c>
      <c r="P63" s="21">
        <v>41929</v>
      </c>
      <c r="Q63" s="21">
        <v>41936</v>
      </c>
      <c r="R63" s="21" t="s">
        <v>246</v>
      </c>
      <c r="S63" s="31" t="s">
        <v>221</v>
      </c>
    </row>
    <row r="64" spans="1:1022">
      <c r="A64" s="16" t="s">
        <v>115</v>
      </c>
      <c r="B64" s="25" t="s">
        <v>252</v>
      </c>
      <c r="C64" s="16" t="s">
        <v>253</v>
      </c>
      <c r="D64" s="17"/>
      <c r="E64" s="17" t="s">
        <v>254</v>
      </c>
      <c r="F64" s="31" t="s">
        <v>160</v>
      </c>
      <c r="G64" s="17" t="s">
        <v>255</v>
      </c>
      <c r="H64" s="17">
        <f>1100+160</f>
        <v>1260</v>
      </c>
      <c r="I64" s="16" t="s">
        <v>201</v>
      </c>
      <c r="J64" s="65"/>
      <c r="K64" s="31"/>
      <c r="L64" s="31"/>
      <c r="M64" s="31"/>
      <c r="N64" s="34" t="s">
        <v>256</v>
      </c>
      <c r="O64" s="23" t="s">
        <v>203</v>
      </c>
      <c r="P64" s="21">
        <v>41929</v>
      </c>
      <c r="Q64" s="21">
        <v>41936</v>
      </c>
      <c r="R64" s="21" t="s">
        <v>220</v>
      </c>
      <c r="S64" s="31"/>
    </row>
    <row r="65" spans="1:1022">
      <c r="A65" s="25" t="s">
        <v>115</v>
      </c>
      <c r="B65" s="25" t="s">
        <v>257</v>
      </c>
      <c r="C65" s="51" t="s">
        <v>258</v>
      </c>
      <c r="D65" s="26"/>
      <c r="E65" s="26" t="s">
        <v>259</v>
      </c>
      <c r="F65" s="31" t="s">
        <v>160</v>
      </c>
      <c r="G65" s="52" t="s">
        <v>260</v>
      </c>
      <c r="H65" s="26">
        <f>200+200</f>
        <v>400</v>
      </c>
      <c r="I65" s="25" t="s">
        <v>201</v>
      </c>
      <c r="J65" s="65"/>
      <c r="K65" s="31"/>
      <c r="L65" s="31"/>
      <c r="M65" s="31"/>
      <c r="N65" s="34" t="s">
        <v>245</v>
      </c>
      <c r="O65" s="23" t="s">
        <v>203</v>
      </c>
      <c r="P65" s="21">
        <v>41929</v>
      </c>
      <c r="Q65" s="21">
        <v>41936</v>
      </c>
      <c r="R65" s="21" t="s">
        <v>246</v>
      </c>
      <c r="S65" s="31"/>
    </row>
    <row r="66" spans="1:1022">
      <c r="A66" s="16" t="s">
        <v>115</v>
      </c>
      <c r="B66" s="61" t="s">
        <v>261</v>
      </c>
      <c r="C66" s="16" t="s">
        <v>262</v>
      </c>
      <c r="D66" s="96" t="s">
        <v>263</v>
      </c>
      <c r="E66" s="17" t="s">
        <v>264</v>
      </c>
      <c r="F66" s="31" t="s">
        <v>209</v>
      </c>
      <c r="G66" s="17" t="s">
        <v>265</v>
      </c>
      <c r="H66" s="17">
        <f>200+200+610+260</f>
        <v>1270</v>
      </c>
      <c r="I66" s="16" t="s">
        <v>201</v>
      </c>
      <c r="J66" s="65"/>
      <c r="K66" s="31"/>
      <c r="L66" s="31"/>
      <c r="M66" s="31"/>
      <c r="N66" s="34" t="s">
        <v>256</v>
      </c>
      <c r="O66" s="23" t="s">
        <v>212</v>
      </c>
      <c r="P66" s="21">
        <v>41929</v>
      </c>
      <c r="Q66" s="21" t="s">
        <v>122</v>
      </c>
      <c r="R66" s="21" t="s">
        <v>266</v>
      </c>
      <c r="S66" s="31" t="s">
        <v>267</v>
      </c>
      <c r="AMA66" s="84"/>
      <c r="AMB66" s="84"/>
      <c r="AMC66" s="84"/>
      <c r="AMD66" s="84"/>
      <c r="AME66" s="84"/>
      <c r="AMF66" s="84"/>
      <c r="AMG66" s="84"/>
      <c r="AMH66" s="84"/>
    </row>
    <row r="67" spans="1:1022" ht="15">
      <c r="A67" s="97" t="s">
        <v>115</v>
      </c>
      <c r="B67" s="98" t="s">
        <v>268</v>
      </c>
      <c r="C67" s="97" t="s">
        <v>269</v>
      </c>
      <c r="D67" s="99"/>
      <c r="E67" s="99" t="s">
        <v>270</v>
      </c>
      <c r="F67" s="100" t="s">
        <v>160</v>
      </c>
      <c r="G67" s="99" t="s">
        <v>271</v>
      </c>
      <c r="H67" s="99">
        <f>80+50</f>
        <v>130</v>
      </c>
      <c r="I67" s="97" t="s">
        <v>201</v>
      </c>
      <c r="J67" s="101"/>
      <c r="K67" s="100"/>
      <c r="L67" s="100"/>
      <c r="M67" s="100"/>
      <c r="N67" s="102" t="s">
        <v>272</v>
      </c>
      <c r="O67" s="103" t="s">
        <v>203</v>
      </c>
      <c r="P67" s="104">
        <v>41929</v>
      </c>
      <c r="Q67" s="104" t="s">
        <v>122</v>
      </c>
      <c r="R67" s="105" t="s">
        <v>273</v>
      </c>
      <c r="S67" s="100" t="s">
        <v>274</v>
      </c>
      <c r="T67" s="106"/>
      <c r="U67" s="106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R67" s="107"/>
      <c r="IS67" s="107"/>
      <c r="IT67" s="107"/>
      <c r="IU67" s="107"/>
      <c r="IV67" s="107"/>
      <c r="IW67" s="107"/>
      <c r="IX67" s="107"/>
      <c r="IY67" s="107"/>
      <c r="IZ67" s="107"/>
      <c r="JA67" s="107"/>
      <c r="JB67" s="107"/>
      <c r="JC67" s="107"/>
      <c r="JD67" s="107"/>
      <c r="JE67" s="107"/>
      <c r="JF67" s="107"/>
      <c r="JG67" s="107"/>
      <c r="JH67" s="107"/>
      <c r="JI67" s="107"/>
      <c r="JJ67" s="107"/>
      <c r="JK67" s="107"/>
      <c r="JL67" s="107"/>
      <c r="JM67" s="107"/>
      <c r="JN67" s="107"/>
      <c r="JO67" s="107"/>
      <c r="JP67" s="107"/>
      <c r="JQ67" s="107"/>
      <c r="JR67" s="107"/>
      <c r="JS67" s="107"/>
      <c r="JT67" s="107"/>
      <c r="JU67" s="107"/>
      <c r="JV67" s="107"/>
      <c r="JW67" s="107"/>
      <c r="JX67" s="107"/>
      <c r="JY67" s="107"/>
      <c r="JZ67" s="107"/>
      <c r="KA67" s="107"/>
      <c r="KB67" s="107"/>
      <c r="KC67" s="107"/>
      <c r="KD67" s="107"/>
      <c r="KE67" s="107"/>
      <c r="KF67" s="107"/>
      <c r="KG67" s="107"/>
      <c r="KH67" s="107"/>
      <c r="KI67" s="107"/>
      <c r="KJ67" s="107"/>
      <c r="KK67" s="107"/>
      <c r="KL67" s="107"/>
      <c r="KM67" s="107"/>
      <c r="KN67" s="107"/>
      <c r="KO67" s="107"/>
      <c r="KP67" s="107"/>
      <c r="KQ67" s="107"/>
      <c r="KR67" s="107"/>
      <c r="KS67" s="107"/>
      <c r="KT67" s="107"/>
      <c r="KU67" s="107"/>
      <c r="KV67" s="107"/>
      <c r="KW67" s="107"/>
      <c r="KX67" s="107"/>
      <c r="KY67" s="107"/>
      <c r="KZ67" s="107"/>
      <c r="LA67" s="107"/>
      <c r="LB67" s="107"/>
      <c r="LC67" s="107"/>
      <c r="LD67" s="107"/>
      <c r="LE67" s="107"/>
      <c r="LF67" s="107"/>
      <c r="LG67" s="107"/>
      <c r="LH67" s="107"/>
      <c r="LI67" s="107"/>
      <c r="LJ67" s="107"/>
      <c r="LK67" s="107"/>
      <c r="LL67" s="107"/>
      <c r="LM67" s="107"/>
      <c r="LN67" s="107"/>
      <c r="LO67" s="107"/>
      <c r="LP67" s="107"/>
      <c r="LQ67" s="107"/>
      <c r="LR67" s="107"/>
      <c r="LS67" s="107"/>
      <c r="LT67" s="107"/>
      <c r="LU67" s="107"/>
      <c r="LV67" s="107"/>
      <c r="LW67" s="107"/>
      <c r="LX67" s="107"/>
      <c r="LY67" s="107"/>
      <c r="LZ67" s="107"/>
      <c r="MA67" s="107"/>
      <c r="MB67" s="107"/>
      <c r="MC67" s="107"/>
      <c r="MD67" s="107"/>
      <c r="ME67" s="107"/>
      <c r="MF67" s="107"/>
      <c r="MG67" s="107"/>
      <c r="MH67" s="107"/>
      <c r="MI67" s="107"/>
      <c r="MJ67" s="107"/>
      <c r="MK67" s="107"/>
      <c r="ML67" s="107"/>
      <c r="MM67" s="107"/>
      <c r="MN67" s="107"/>
      <c r="MO67" s="107"/>
      <c r="MP67" s="107"/>
      <c r="MQ67" s="107"/>
      <c r="MR67" s="107"/>
      <c r="MS67" s="107"/>
      <c r="MT67" s="107"/>
      <c r="MU67" s="107"/>
      <c r="MV67" s="107"/>
      <c r="MW67" s="107"/>
      <c r="MX67" s="107"/>
      <c r="MY67" s="107"/>
      <c r="MZ67" s="107"/>
      <c r="NA67" s="107"/>
      <c r="NB67" s="107"/>
      <c r="NC67" s="107"/>
      <c r="ND67" s="107"/>
      <c r="NE67" s="107"/>
      <c r="NF67" s="107"/>
      <c r="NG67" s="107"/>
      <c r="NH67" s="107"/>
      <c r="NI67" s="107"/>
      <c r="NJ67" s="107"/>
      <c r="NK67" s="107"/>
      <c r="NL67" s="107"/>
      <c r="NM67" s="107"/>
      <c r="NN67" s="107"/>
      <c r="NO67" s="107"/>
      <c r="NP67" s="107"/>
      <c r="NQ67" s="107"/>
      <c r="NR67" s="107"/>
      <c r="NS67" s="107"/>
      <c r="NT67" s="107"/>
      <c r="NU67" s="107"/>
      <c r="NV67" s="107"/>
      <c r="NW67" s="107"/>
      <c r="NX67" s="107"/>
      <c r="NY67" s="107"/>
      <c r="NZ67" s="107"/>
      <c r="OA67" s="107"/>
      <c r="OB67" s="107"/>
      <c r="OC67" s="107"/>
      <c r="OD67" s="107"/>
      <c r="OE67" s="107"/>
      <c r="OF67" s="107"/>
      <c r="OG67" s="107"/>
      <c r="OH67" s="107"/>
      <c r="OI67" s="107"/>
      <c r="OJ67" s="107"/>
      <c r="OK67" s="107"/>
      <c r="OL67" s="107"/>
      <c r="OM67" s="107"/>
      <c r="ON67" s="107"/>
      <c r="OO67" s="107"/>
      <c r="OP67" s="107"/>
      <c r="OQ67" s="107"/>
      <c r="OR67" s="107"/>
      <c r="OS67" s="107"/>
      <c r="OT67" s="107"/>
      <c r="OU67" s="107"/>
      <c r="OV67" s="107"/>
      <c r="OW67" s="107"/>
      <c r="OX67" s="107"/>
      <c r="OY67" s="107"/>
      <c r="OZ67" s="107"/>
      <c r="PA67" s="107"/>
      <c r="PB67" s="107"/>
      <c r="PC67" s="107"/>
      <c r="PD67" s="107"/>
      <c r="PE67" s="107"/>
      <c r="PF67" s="107"/>
      <c r="PG67" s="107"/>
      <c r="PH67" s="107"/>
      <c r="PI67" s="107"/>
      <c r="PJ67" s="107"/>
      <c r="PK67" s="107"/>
      <c r="PL67" s="107"/>
      <c r="PM67" s="107"/>
      <c r="PN67" s="107"/>
      <c r="PO67" s="107"/>
      <c r="PP67" s="107"/>
      <c r="PQ67" s="107"/>
      <c r="PR67" s="107"/>
      <c r="PS67" s="107"/>
      <c r="PT67" s="107"/>
      <c r="PU67" s="107"/>
      <c r="PV67" s="107"/>
      <c r="PW67" s="107"/>
      <c r="PX67" s="107"/>
      <c r="PY67" s="107"/>
      <c r="PZ67" s="107"/>
      <c r="QA67" s="107"/>
      <c r="QB67" s="107"/>
      <c r="QC67" s="107"/>
      <c r="QD67" s="107"/>
      <c r="QE67" s="107"/>
      <c r="QF67" s="107"/>
      <c r="QG67" s="107"/>
      <c r="QH67" s="107"/>
      <c r="QI67" s="107"/>
      <c r="QJ67" s="107"/>
      <c r="QK67" s="107"/>
      <c r="QL67" s="107"/>
      <c r="QM67" s="107"/>
      <c r="QN67" s="107"/>
      <c r="QO67" s="107"/>
      <c r="QP67" s="107"/>
      <c r="QQ67" s="107"/>
      <c r="QR67" s="107"/>
      <c r="QS67" s="107"/>
      <c r="QT67" s="107"/>
      <c r="QU67" s="107"/>
      <c r="QV67" s="107"/>
      <c r="QW67" s="107"/>
      <c r="QX67" s="107"/>
      <c r="QY67" s="107"/>
      <c r="QZ67" s="107"/>
      <c r="RA67" s="107"/>
      <c r="RB67" s="107"/>
      <c r="RC67" s="107"/>
      <c r="RD67" s="107"/>
      <c r="RE67" s="107"/>
      <c r="RF67" s="107"/>
      <c r="RG67" s="107"/>
      <c r="RH67" s="107"/>
      <c r="RI67" s="107"/>
      <c r="RJ67" s="107"/>
      <c r="RK67" s="107"/>
      <c r="RL67" s="107"/>
      <c r="RM67" s="107"/>
      <c r="RN67" s="107"/>
      <c r="RO67" s="107"/>
      <c r="RP67" s="107"/>
      <c r="RQ67" s="107"/>
      <c r="RR67" s="107"/>
      <c r="RS67" s="107"/>
      <c r="RT67" s="107"/>
      <c r="RU67" s="107"/>
      <c r="RV67" s="107"/>
      <c r="RW67" s="107"/>
      <c r="RX67" s="107"/>
      <c r="RY67" s="107"/>
      <c r="RZ67" s="107"/>
      <c r="SA67" s="107"/>
      <c r="SB67" s="107"/>
      <c r="SC67" s="107"/>
      <c r="SD67" s="107"/>
      <c r="SE67" s="107"/>
      <c r="SF67" s="107"/>
      <c r="SG67" s="107"/>
      <c r="SH67" s="107"/>
      <c r="SI67" s="107"/>
      <c r="SJ67" s="107"/>
      <c r="SK67" s="107"/>
      <c r="SL67" s="107"/>
      <c r="SM67" s="107"/>
      <c r="SN67" s="107"/>
      <c r="SO67" s="107"/>
      <c r="SP67" s="107"/>
      <c r="SQ67" s="107"/>
      <c r="SR67" s="107"/>
      <c r="SS67" s="107"/>
      <c r="ST67" s="107"/>
      <c r="SU67" s="107"/>
      <c r="SV67" s="107"/>
      <c r="SW67" s="107"/>
      <c r="SX67" s="107"/>
      <c r="SY67" s="107"/>
      <c r="SZ67" s="107"/>
      <c r="TA67" s="107"/>
      <c r="TB67" s="107"/>
      <c r="TC67" s="107"/>
      <c r="TD67" s="107"/>
      <c r="TE67" s="107"/>
      <c r="TF67" s="107"/>
      <c r="TG67" s="107"/>
      <c r="TH67" s="107"/>
      <c r="TI67" s="107"/>
      <c r="TJ67" s="107"/>
      <c r="TK67" s="107"/>
      <c r="TL67" s="107"/>
      <c r="TM67" s="107"/>
      <c r="TN67" s="107"/>
      <c r="TO67" s="107"/>
      <c r="TP67" s="107"/>
      <c r="TQ67" s="107"/>
      <c r="TR67" s="107"/>
      <c r="TS67" s="107"/>
      <c r="TT67" s="107"/>
      <c r="TU67" s="107"/>
      <c r="TV67" s="107"/>
      <c r="TW67" s="107"/>
      <c r="TX67" s="107"/>
      <c r="TY67" s="107"/>
      <c r="TZ67" s="107"/>
      <c r="UA67" s="107"/>
      <c r="UB67" s="107"/>
      <c r="UC67" s="107"/>
      <c r="UD67" s="107"/>
      <c r="UE67" s="107"/>
      <c r="UF67" s="107"/>
      <c r="UG67" s="107"/>
      <c r="UH67" s="107"/>
      <c r="UI67" s="107"/>
      <c r="UJ67" s="107"/>
      <c r="UK67" s="107"/>
      <c r="UL67" s="107"/>
      <c r="UM67" s="107"/>
      <c r="UN67" s="107"/>
      <c r="UO67" s="107"/>
      <c r="UP67" s="107"/>
      <c r="UQ67" s="107"/>
      <c r="UR67" s="107"/>
      <c r="US67" s="107"/>
      <c r="UT67" s="107"/>
      <c r="UU67" s="107"/>
      <c r="UV67" s="107"/>
      <c r="UW67" s="107"/>
      <c r="UX67" s="107"/>
      <c r="UY67" s="107"/>
      <c r="UZ67" s="107"/>
      <c r="VA67" s="107"/>
      <c r="VB67" s="107"/>
      <c r="VC67" s="107"/>
      <c r="VD67" s="107"/>
      <c r="VE67" s="107"/>
      <c r="VF67" s="107"/>
      <c r="VG67" s="107"/>
      <c r="VH67" s="107"/>
      <c r="VI67" s="107"/>
      <c r="VJ67" s="107"/>
      <c r="VK67" s="107"/>
      <c r="VL67" s="107"/>
      <c r="VM67" s="107"/>
      <c r="VN67" s="107"/>
      <c r="VO67" s="107"/>
      <c r="VP67" s="107"/>
      <c r="VQ67" s="107"/>
      <c r="VR67" s="107"/>
      <c r="VS67" s="107"/>
      <c r="VT67" s="107"/>
      <c r="VU67" s="107"/>
      <c r="VV67" s="107"/>
      <c r="VW67" s="107"/>
      <c r="VX67" s="107"/>
      <c r="VY67" s="107"/>
      <c r="VZ67" s="107"/>
      <c r="WA67" s="107"/>
      <c r="WB67" s="107"/>
      <c r="WC67" s="107"/>
      <c r="WD67" s="107"/>
      <c r="WE67" s="107"/>
      <c r="WF67" s="107"/>
      <c r="WG67" s="107"/>
      <c r="WH67" s="107"/>
      <c r="WI67" s="107"/>
      <c r="WJ67" s="107"/>
      <c r="WK67" s="107"/>
      <c r="WL67" s="107"/>
      <c r="WM67" s="107"/>
      <c r="WN67" s="107"/>
      <c r="WO67" s="107"/>
      <c r="WP67" s="107"/>
      <c r="WQ67" s="107"/>
      <c r="WR67" s="107"/>
      <c r="WS67" s="107"/>
      <c r="WT67" s="107"/>
      <c r="WU67" s="107"/>
      <c r="WV67" s="107"/>
      <c r="WW67" s="107"/>
      <c r="WX67" s="107"/>
      <c r="WY67" s="107"/>
      <c r="WZ67" s="107"/>
      <c r="XA67" s="107"/>
      <c r="XB67" s="107"/>
      <c r="XC67" s="107"/>
      <c r="XD67" s="107"/>
      <c r="XE67" s="107"/>
      <c r="XF67" s="107"/>
      <c r="XG67" s="107"/>
      <c r="XH67" s="107"/>
      <c r="XI67" s="107"/>
      <c r="XJ67" s="107"/>
      <c r="XK67" s="107"/>
      <c r="XL67" s="107"/>
      <c r="XM67" s="107"/>
      <c r="XN67" s="107"/>
      <c r="XO67" s="107"/>
      <c r="XP67" s="107"/>
      <c r="XQ67" s="107"/>
      <c r="XR67" s="107"/>
      <c r="XS67" s="107"/>
      <c r="XT67" s="107"/>
      <c r="XU67" s="107"/>
      <c r="XV67" s="107"/>
      <c r="XW67" s="107"/>
      <c r="XX67" s="107"/>
      <c r="XY67" s="107"/>
      <c r="XZ67" s="107"/>
      <c r="YA67" s="107"/>
      <c r="YB67" s="107"/>
      <c r="YC67" s="107"/>
      <c r="YD67" s="107"/>
      <c r="YE67" s="107"/>
      <c r="YF67" s="107"/>
      <c r="YG67" s="107"/>
      <c r="YH67" s="107"/>
      <c r="YI67" s="107"/>
      <c r="YJ67" s="107"/>
      <c r="YK67" s="107"/>
      <c r="YL67" s="107"/>
      <c r="YM67" s="107"/>
      <c r="YN67" s="107"/>
      <c r="YO67" s="107"/>
      <c r="YP67" s="107"/>
      <c r="YQ67" s="107"/>
      <c r="YR67" s="107"/>
      <c r="YS67" s="107"/>
      <c r="YT67" s="107"/>
      <c r="YU67" s="107"/>
      <c r="YV67" s="107"/>
      <c r="YW67" s="107"/>
      <c r="YX67" s="107"/>
      <c r="YY67" s="107"/>
      <c r="YZ67" s="107"/>
      <c r="ZA67" s="107"/>
      <c r="ZB67" s="107"/>
      <c r="ZC67" s="107"/>
      <c r="ZD67" s="107"/>
      <c r="ZE67" s="107"/>
      <c r="ZF67" s="107"/>
      <c r="ZG67" s="107"/>
      <c r="ZH67" s="107"/>
      <c r="ZI67" s="107"/>
      <c r="ZJ67" s="107"/>
      <c r="ZK67" s="107"/>
      <c r="ZL67" s="107"/>
      <c r="ZM67" s="107"/>
      <c r="ZN67" s="107"/>
      <c r="ZO67" s="107"/>
      <c r="ZP67" s="107"/>
      <c r="ZQ67" s="107"/>
      <c r="ZR67" s="107"/>
      <c r="ZS67" s="107"/>
      <c r="ZT67" s="107"/>
      <c r="ZU67" s="107"/>
      <c r="ZV67" s="107"/>
      <c r="ZW67" s="107"/>
      <c r="ZX67" s="107"/>
      <c r="ZY67" s="107"/>
      <c r="ZZ67" s="107"/>
      <c r="AAA67" s="107"/>
      <c r="AAB67" s="107"/>
      <c r="AAC67" s="107"/>
      <c r="AAD67" s="107"/>
      <c r="AAE67" s="107"/>
      <c r="AAF67" s="107"/>
      <c r="AAG67" s="107"/>
      <c r="AAH67" s="107"/>
      <c r="AAI67" s="107"/>
      <c r="AAJ67" s="107"/>
      <c r="AAK67" s="107"/>
      <c r="AAL67" s="107"/>
      <c r="AAM67" s="107"/>
      <c r="AAN67" s="107"/>
      <c r="AAO67" s="107"/>
      <c r="AAP67" s="107"/>
      <c r="AAQ67" s="107"/>
      <c r="AAR67" s="107"/>
      <c r="AAS67" s="107"/>
      <c r="AAT67" s="107"/>
      <c r="AAU67" s="107"/>
      <c r="AAV67" s="107"/>
      <c r="AAW67" s="107"/>
      <c r="AAX67" s="107"/>
      <c r="AAY67" s="107"/>
      <c r="AAZ67" s="107"/>
      <c r="ABA67" s="107"/>
      <c r="ABB67" s="107"/>
      <c r="ABC67" s="107"/>
      <c r="ABD67" s="107"/>
      <c r="ABE67" s="107"/>
      <c r="ABF67" s="107"/>
      <c r="ABG67" s="107"/>
      <c r="ABH67" s="107"/>
      <c r="ABI67" s="107"/>
      <c r="ABJ67" s="107"/>
      <c r="ABK67" s="107"/>
      <c r="ABL67" s="107"/>
      <c r="ABM67" s="107"/>
      <c r="ABN67" s="107"/>
      <c r="ABO67" s="107"/>
      <c r="ABP67" s="107"/>
      <c r="ABQ67" s="107"/>
      <c r="ABR67" s="107"/>
      <c r="ABS67" s="107"/>
      <c r="ABT67" s="107"/>
      <c r="ABU67" s="107"/>
      <c r="ABV67" s="107"/>
      <c r="ABW67" s="107"/>
      <c r="ABX67" s="107"/>
      <c r="ABY67" s="107"/>
      <c r="ABZ67" s="107"/>
      <c r="ACA67" s="107"/>
      <c r="ACB67" s="107"/>
      <c r="ACC67" s="107"/>
      <c r="ACD67" s="107"/>
      <c r="ACE67" s="107"/>
      <c r="ACF67" s="107"/>
      <c r="ACG67" s="107"/>
      <c r="ACH67" s="107"/>
      <c r="ACI67" s="107"/>
      <c r="ACJ67" s="107"/>
      <c r="ACK67" s="107"/>
      <c r="ACL67" s="107"/>
      <c r="ACM67" s="107"/>
      <c r="ACN67" s="107"/>
      <c r="ACO67" s="107"/>
      <c r="ACP67" s="107"/>
      <c r="ACQ67" s="107"/>
      <c r="ACR67" s="107"/>
      <c r="ACS67" s="107"/>
      <c r="ACT67" s="107"/>
      <c r="ACU67" s="107"/>
      <c r="ACV67" s="107"/>
      <c r="ACW67" s="107"/>
      <c r="ACX67" s="107"/>
      <c r="ACY67" s="107"/>
      <c r="ACZ67" s="107"/>
      <c r="ADA67" s="107"/>
      <c r="ADB67" s="107"/>
      <c r="ADC67" s="107"/>
      <c r="ADD67" s="107"/>
      <c r="ADE67" s="107"/>
      <c r="ADF67" s="107"/>
      <c r="ADG67" s="107"/>
      <c r="ADH67" s="107"/>
      <c r="ADI67" s="107"/>
      <c r="ADJ67" s="107"/>
      <c r="ADK67" s="107"/>
      <c r="ADL67" s="107"/>
      <c r="ADM67" s="107"/>
      <c r="ADN67" s="107"/>
      <c r="ADO67" s="107"/>
      <c r="ADP67" s="107"/>
      <c r="ADQ67" s="107"/>
      <c r="ADR67" s="107"/>
      <c r="ADS67" s="107"/>
      <c r="ADT67" s="107"/>
      <c r="ADU67" s="107"/>
      <c r="ADV67" s="107"/>
      <c r="ADW67" s="107"/>
      <c r="ADX67" s="107"/>
      <c r="ADY67" s="107"/>
      <c r="ADZ67" s="107"/>
      <c r="AEA67" s="107"/>
      <c r="AEB67" s="107"/>
      <c r="AEC67" s="107"/>
      <c r="AED67" s="107"/>
      <c r="AEE67" s="107"/>
      <c r="AEF67" s="107"/>
      <c r="AEG67" s="107"/>
      <c r="AEH67" s="107"/>
      <c r="AEI67" s="107"/>
      <c r="AEJ67" s="107"/>
      <c r="AEK67" s="107"/>
      <c r="AEL67" s="107"/>
      <c r="AEM67" s="107"/>
      <c r="AEN67" s="107"/>
      <c r="AEO67" s="107"/>
      <c r="AEP67" s="107"/>
      <c r="AEQ67" s="107"/>
      <c r="AER67" s="107"/>
      <c r="AES67" s="107"/>
      <c r="AET67" s="107"/>
      <c r="AEU67" s="107"/>
      <c r="AEV67" s="107"/>
      <c r="AEW67" s="107"/>
      <c r="AEX67" s="107"/>
      <c r="AEY67" s="107"/>
      <c r="AEZ67" s="107"/>
      <c r="AFA67" s="107"/>
      <c r="AFB67" s="107"/>
      <c r="AFC67" s="107"/>
      <c r="AFD67" s="107"/>
      <c r="AFE67" s="107"/>
      <c r="AFF67" s="107"/>
      <c r="AFG67" s="107"/>
      <c r="AFH67" s="107"/>
      <c r="AFI67" s="107"/>
      <c r="AFJ67" s="107"/>
      <c r="AFK67" s="107"/>
      <c r="AFL67" s="107"/>
      <c r="AFM67" s="107"/>
      <c r="AFN67" s="107"/>
      <c r="AFO67" s="107"/>
      <c r="AFP67" s="107"/>
      <c r="AFQ67" s="107"/>
      <c r="AFR67" s="107"/>
      <c r="AFS67" s="107"/>
      <c r="AFT67" s="107"/>
      <c r="AFU67" s="107"/>
      <c r="AFV67" s="107"/>
      <c r="AFW67" s="107"/>
      <c r="AFX67" s="107"/>
      <c r="AFY67" s="107"/>
      <c r="AFZ67" s="107"/>
      <c r="AGA67" s="107"/>
      <c r="AGB67" s="107"/>
      <c r="AGC67" s="107"/>
      <c r="AGD67" s="107"/>
      <c r="AGE67" s="107"/>
      <c r="AGF67" s="107"/>
      <c r="AGG67" s="107"/>
      <c r="AGH67" s="107"/>
      <c r="AGI67" s="107"/>
      <c r="AGJ67" s="107"/>
      <c r="AGK67" s="107"/>
      <c r="AGL67" s="107"/>
      <c r="AGM67" s="107"/>
      <c r="AGN67" s="107"/>
      <c r="AGO67" s="107"/>
      <c r="AGP67" s="107"/>
      <c r="AGQ67" s="107"/>
      <c r="AGR67" s="107"/>
      <c r="AGS67" s="107"/>
      <c r="AGT67" s="107"/>
      <c r="AGU67" s="107"/>
      <c r="AGV67" s="107"/>
      <c r="AGW67" s="107"/>
      <c r="AGX67" s="107"/>
      <c r="AGY67" s="107"/>
      <c r="AGZ67" s="107"/>
      <c r="AHA67" s="107"/>
      <c r="AHB67" s="107"/>
      <c r="AHC67" s="107"/>
      <c r="AHD67" s="107"/>
      <c r="AHE67" s="107"/>
      <c r="AHF67" s="107"/>
      <c r="AHG67" s="107"/>
      <c r="AHH67" s="107"/>
      <c r="AHI67" s="107"/>
      <c r="AHJ67" s="107"/>
      <c r="AHK67" s="107"/>
      <c r="AHL67" s="107"/>
      <c r="AHM67" s="107"/>
      <c r="AHN67" s="107"/>
      <c r="AHO67" s="107"/>
      <c r="AHP67" s="107"/>
      <c r="AHQ67" s="107"/>
      <c r="AHR67" s="107"/>
      <c r="AHS67" s="107"/>
      <c r="AHT67" s="107"/>
      <c r="AHU67" s="107"/>
      <c r="AHV67" s="107"/>
      <c r="AHW67" s="107"/>
      <c r="AHX67" s="107"/>
      <c r="AHY67" s="107"/>
      <c r="AHZ67" s="107"/>
      <c r="AIA67" s="107"/>
      <c r="AIB67" s="107"/>
      <c r="AIC67" s="107"/>
      <c r="AID67" s="107"/>
      <c r="AIE67" s="107"/>
      <c r="AIF67" s="107"/>
      <c r="AIG67" s="107"/>
      <c r="AIH67" s="107"/>
      <c r="AII67" s="107"/>
      <c r="AIJ67" s="107"/>
      <c r="AIK67" s="107"/>
      <c r="AIL67" s="107"/>
      <c r="AIM67" s="107"/>
      <c r="AIN67" s="107"/>
      <c r="AIO67" s="107"/>
      <c r="AIP67" s="107"/>
      <c r="AIQ67" s="107"/>
      <c r="AIR67" s="107"/>
      <c r="AIS67" s="107"/>
      <c r="AIT67" s="107"/>
      <c r="AIU67" s="107"/>
      <c r="AIV67" s="107"/>
      <c r="AIW67" s="107"/>
      <c r="AIX67" s="107"/>
      <c r="AIY67" s="107"/>
      <c r="AIZ67" s="107"/>
      <c r="AJA67" s="107"/>
      <c r="AJB67" s="107"/>
      <c r="AJC67" s="107"/>
      <c r="AJD67" s="107"/>
      <c r="AJE67" s="107"/>
      <c r="AJF67" s="107"/>
      <c r="AJG67" s="107"/>
      <c r="AJH67" s="107"/>
      <c r="AJI67" s="107"/>
      <c r="AJJ67" s="107"/>
      <c r="AJK67" s="107"/>
      <c r="AJL67" s="107"/>
      <c r="AJM67" s="107"/>
      <c r="AJN67" s="107"/>
      <c r="AJO67" s="107"/>
      <c r="AJP67" s="107"/>
      <c r="AJQ67" s="107"/>
      <c r="AJR67" s="107"/>
      <c r="AJS67" s="107"/>
      <c r="AJT67" s="107"/>
      <c r="AJU67" s="107"/>
      <c r="AJV67" s="107"/>
      <c r="AJW67" s="107"/>
      <c r="AJX67" s="107"/>
      <c r="AJY67" s="107"/>
      <c r="AJZ67" s="107"/>
      <c r="AKA67" s="107"/>
      <c r="AKB67" s="107"/>
      <c r="AKC67" s="107"/>
      <c r="AKD67" s="107"/>
      <c r="AKE67" s="107"/>
      <c r="AKF67" s="107"/>
      <c r="AKG67" s="107"/>
      <c r="AKH67" s="107"/>
      <c r="AKI67" s="107"/>
      <c r="AKJ67" s="107"/>
      <c r="AKK67" s="107"/>
      <c r="AKL67" s="107"/>
      <c r="AKM67" s="107"/>
      <c r="AKN67" s="107"/>
      <c r="AKO67" s="107"/>
      <c r="AKP67" s="107"/>
      <c r="AKQ67" s="107"/>
      <c r="AKR67" s="107"/>
      <c r="AKS67" s="107"/>
      <c r="AKT67" s="107"/>
      <c r="AKU67" s="107"/>
      <c r="AKV67" s="107"/>
      <c r="AKW67" s="107"/>
      <c r="AKX67" s="107"/>
      <c r="AKY67" s="107"/>
      <c r="AKZ67" s="107"/>
      <c r="ALA67" s="107"/>
      <c r="ALB67" s="107"/>
      <c r="ALC67" s="107"/>
      <c r="ALD67" s="107"/>
      <c r="ALE67" s="107"/>
      <c r="ALF67" s="107"/>
      <c r="ALG67" s="107"/>
      <c r="ALH67" s="107"/>
      <c r="ALI67" s="107"/>
      <c r="ALJ67" s="107"/>
      <c r="ALK67" s="107"/>
      <c r="ALL67" s="107"/>
      <c r="ALM67" s="107"/>
      <c r="ALN67" s="107"/>
      <c r="ALO67" s="107"/>
      <c r="ALP67" s="107"/>
      <c r="ALQ67" s="107"/>
      <c r="ALR67" s="107"/>
      <c r="ALS67" s="107"/>
      <c r="ALT67" s="107"/>
      <c r="ALU67" s="107"/>
      <c r="ALV67" s="107"/>
      <c r="ALW67" s="107"/>
      <c r="ALX67" s="107"/>
      <c r="ALY67" s="107"/>
      <c r="ALZ67" s="107"/>
      <c r="AMA67" s="108"/>
      <c r="AMB67" s="108"/>
      <c r="AMC67" s="108"/>
      <c r="AMD67" s="108"/>
      <c r="AME67" s="108"/>
      <c r="AMF67" s="108"/>
      <c r="AMG67" s="108"/>
      <c r="AMH67" s="108"/>
    </row>
    <row r="68" spans="1:1022">
      <c r="A68" s="16" t="s">
        <v>115</v>
      </c>
      <c r="B68" s="25" t="s">
        <v>275</v>
      </c>
      <c r="C68" s="16" t="s">
        <v>276</v>
      </c>
      <c r="D68" s="96" t="s">
        <v>263</v>
      </c>
      <c r="E68" s="17" t="s">
        <v>277</v>
      </c>
      <c r="F68" s="31" t="s">
        <v>209</v>
      </c>
      <c r="G68" s="17" t="s">
        <v>278</v>
      </c>
      <c r="H68" s="17">
        <f>610+260</f>
        <v>870</v>
      </c>
      <c r="I68" s="16" t="s">
        <v>201</v>
      </c>
      <c r="J68" s="65"/>
      <c r="K68" s="31"/>
      <c r="L68" s="31"/>
      <c r="M68" s="31"/>
      <c r="N68" s="34" t="s">
        <v>279</v>
      </c>
      <c r="O68" s="23" t="s">
        <v>212</v>
      </c>
      <c r="P68" s="21">
        <v>41929</v>
      </c>
      <c r="Q68" s="21">
        <v>41936</v>
      </c>
      <c r="R68" s="21" t="s">
        <v>246</v>
      </c>
      <c r="S68" s="31" t="s">
        <v>221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  <c r="XL68" s="10"/>
      <c r="XM68" s="10"/>
      <c r="XN68" s="10"/>
      <c r="XO68" s="10"/>
      <c r="XP68" s="10"/>
      <c r="XQ68" s="10"/>
      <c r="XR68" s="10"/>
      <c r="XS68" s="10"/>
      <c r="XT68" s="10"/>
      <c r="XU68" s="10"/>
      <c r="XV68" s="10"/>
      <c r="XW68" s="10"/>
      <c r="XX68" s="10"/>
      <c r="XY68" s="10"/>
      <c r="XZ68" s="10"/>
      <c r="YA68" s="10"/>
      <c r="YB68" s="10"/>
      <c r="YC68" s="10"/>
      <c r="YD68" s="10"/>
      <c r="YE68" s="10"/>
      <c r="YF68" s="10"/>
      <c r="YG68" s="10"/>
      <c r="YH68" s="10"/>
      <c r="YI68" s="10"/>
      <c r="YJ68" s="10"/>
      <c r="YK68" s="10"/>
      <c r="YL68" s="10"/>
      <c r="YM68" s="10"/>
      <c r="YN68" s="10"/>
      <c r="YO68" s="10"/>
      <c r="YP68" s="10"/>
      <c r="YQ68" s="10"/>
      <c r="YR68" s="10"/>
      <c r="YS68" s="10"/>
      <c r="YT68" s="10"/>
      <c r="YU68" s="10"/>
      <c r="YV68" s="10"/>
      <c r="YW68" s="10"/>
      <c r="YX68" s="10"/>
      <c r="YY68" s="10"/>
      <c r="YZ68" s="10"/>
      <c r="ZA68" s="10"/>
      <c r="ZB68" s="10"/>
      <c r="ZC68" s="10"/>
      <c r="ZD68" s="10"/>
      <c r="ZE68" s="10"/>
      <c r="ZF68" s="10"/>
      <c r="ZG68" s="10"/>
      <c r="ZH68" s="10"/>
      <c r="ZI68" s="10"/>
      <c r="ZJ68" s="10"/>
      <c r="ZK68" s="10"/>
      <c r="ZL68" s="10"/>
      <c r="ZM68" s="10"/>
      <c r="ZN68" s="10"/>
      <c r="ZO68" s="10"/>
      <c r="ZP68" s="10"/>
      <c r="ZQ68" s="10"/>
      <c r="ZR68" s="10"/>
      <c r="ZS68" s="10"/>
      <c r="ZT68" s="10"/>
      <c r="ZU68" s="10"/>
      <c r="ZV68" s="10"/>
      <c r="ZW68" s="10"/>
      <c r="ZX68" s="10"/>
      <c r="ZY68" s="10"/>
      <c r="ZZ68" s="10"/>
      <c r="AAA68" s="10"/>
      <c r="AAB68" s="10"/>
      <c r="AAC68" s="10"/>
      <c r="AAD68" s="10"/>
      <c r="AAE68" s="10"/>
      <c r="AAF68" s="10"/>
      <c r="AAG68" s="10"/>
      <c r="AAH68" s="10"/>
      <c r="AAI68" s="10"/>
      <c r="AAJ68" s="10"/>
      <c r="AAK68" s="10"/>
      <c r="AAL68" s="10"/>
      <c r="AAM68" s="10"/>
      <c r="AAN68" s="10"/>
      <c r="AAO68" s="10"/>
      <c r="AAP68" s="10"/>
      <c r="AAQ68" s="10"/>
      <c r="AAR68" s="10"/>
      <c r="AAS68" s="10"/>
      <c r="AAT68" s="10"/>
      <c r="AAU68" s="10"/>
      <c r="AAV68" s="10"/>
      <c r="AAW68" s="10"/>
      <c r="AAX68" s="10"/>
      <c r="AAY68" s="10"/>
      <c r="AAZ68" s="10"/>
      <c r="ABA68" s="10"/>
      <c r="ABB68" s="10"/>
      <c r="ABC68" s="10"/>
      <c r="ABD68" s="10"/>
      <c r="ABE68" s="10"/>
      <c r="ABF68" s="10"/>
      <c r="ABG68" s="10"/>
      <c r="ABH68" s="10"/>
      <c r="ABI68" s="10"/>
      <c r="ABJ68" s="10"/>
      <c r="ABK68" s="10"/>
      <c r="ABL68" s="10"/>
      <c r="ABM68" s="10"/>
      <c r="ABN68" s="10"/>
      <c r="ABO68" s="10"/>
      <c r="ABP68" s="10"/>
      <c r="ABQ68" s="10"/>
      <c r="ABR68" s="10"/>
      <c r="ABS68" s="10"/>
      <c r="ABT68" s="10"/>
      <c r="ABU68" s="10"/>
      <c r="ABV68" s="10"/>
      <c r="ABW68" s="10"/>
      <c r="ABX68" s="10"/>
      <c r="ABY68" s="10"/>
      <c r="ABZ68" s="10"/>
      <c r="ACA68" s="10"/>
      <c r="ACB68" s="10"/>
      <c r="ACC68" s="10"/>
      <c r="ACD68" s="10"/>
      <c r="ACE68" s="10"/>
      <c r="ACF68" s="10"/>
      <c r="ACG68" s="10"/>
      <c r="ACH68" s="10"/>
      <c r="ACI68" s="10"/>
      <c r="ACJ68" s="10"/>
      <c r="ACK68" s="10"/>
      <c r="ACL68" s="10"/>
      <c r="ACM68" s="10"/>
      <c r="ACN68" s="10"/>
      <c r="ACO68" s="10"/>
      <c r="ACP68" s="10"/>
      <c r="ACQ68" s="10"/>
      <c r="ACR68" s="10"/>
      <c r="ACS68" s="10"/>
      <c r="ACT68" s="10"/>
      <c r="ACU68" s="10"/>
      <c r="ACV68" s="10"/>
      <c r="ACW68" s="10"/>
      <c r="ACX68" s="10"/>
      <c r="ACY68" s="10"/>
      <c r="ACZ68" s="10"/>
      <c r="ADA68" s="10"/>
      <c r="ADB68" s="10"/>
      <c r="ADC68" s="10"/>
      <c r="ADD68" s="10"/>
      <c r="ADE68" s="10"/>
      <c r="ADF68" s="10"/>
      <c r="ADG68" s="10"/>
      <c r="ADH68" s="10"/>
      <c r="ADI68" s="10"/>
      <c r="ADJ68" s="10"/>
      <c r="ADK68" s="10"/>
      <c r="ADL68" s="10"/>
      <c r="ADM68" s="10"/>
      <c r="ADN68" s="10"/>
      <c r="ADO68" s="10"/>
      <c r="ADP68" s="10"/>
      <c r="ADQ68" s="10"/>
      <c r="ADR68" s="10"/>
      <c r="ADS68" s="10"/>
      <c r="ADT68" s="10"/>
      <c r="ADU68" s="10"/>
      <c r="ADV68" s="10"/>
      <c r="ADW68" s="10"/>
      <c r="ADX68" s="10"/>
      <c r="ADY68" s="10"/>
      <c r="ADZ68" s="10"/>
      <c r="AEA68" s="10"/>
      <c r="AEB68" s="10"/>
      <c r="AEC68" s="10"/>
      <c r="AED68" s="10"/>
      <c r="AEE68" s="10"/>
      <c r="AEF68" s="10"/>
      <c r="AEG68" s="10"/>
      <c r="AEH68" s="10"/>
      <c r="AEI68" s="10"/>
      <c r="AEJ68" s="10"/>
      <c r="AEK68" s="10"/>
      <c r="AEL68" s="10"/>
      <c r="AEM68" s="10"/>
      <c r="AEN68" s="10"/>
      <c r="AEO68" s="10"/>
      <c r="AEP68" s="10"/>
      <c r="AEQ68" s="10"/>
      <c r="AER68" s="10"/>
      <c r="AES68" s="10"/>
      <c r="AET68" s="10"/>
      <c r="AEU68" s="10"/>
      <c r="AEV68" s="10"/>
      <c r="AEW68" s="10"/>
      <c r="AEX68" s="10"/>
      <c r="AEY68" s="10"/>
      <c r="AEZ68" s="10"/>
      <c r="AFA68" s="10"/>
      <c r="AFB68" s="10"/>
      <c r="AFC68" s="10"/>
      <c r="AFD68" s="10"/>
      <c r="AFE68" s="10"/>
      <c r="AFF68" s="10"/>
      <c r="AFG68" s="10"/>
      <c r="AFH68" s="10"/>
      <c r="AFI68" s="10"/>
      <c r="AFJ68" s="10"/>
      <c r="AFK68" s="10"/>
      <c r="AFL68" s="10"/>
      <c r="AFM68" s="10"/>
      <c r="AFN68" s="10"/>
      <c r="AFO68" s="10"/>
      <c r="AFP68" s="10"/>
      <c r="AFQ68" s="10"/>
      <c r="AFR68" s="10"/>
      <c r="AFS68" s="10"/>
      <c r="AFT68" s="10"/>
      <c r="AFU68" s="10"/>
      <c r="AFV68" s="10"/>
      <c r="AFW68" s="10"/>
      <c r="AFX68" s="10"/>
      <c r="AFY68" s="10"/>
      <c r="AFZ68" s="10"/>
      <c r="AGA68" s="10"/>
      <c r="AGB68" s="10"/>
      <c r="AGC68" s="10"/>
      <c r="AGD68" s="10"/>
      <c r="AGE68" s="10"/>
      <c r="AGF68" s="10"/>
      <c r="AGG68" s="10"/>
      <c r="AGH68" s="10"/>
      <c r="AGI68" s="10"/>
      <c r="AGJ68" s="10"/>
      <c r="AGK68" s="10"/>
      <c r="AGL68" s="10"/>
      <c r="AGM68" s="10"/>
      <c r="AGN68" s="10"/>
      <c r="AGO68" s="10"/>
      <c r="AGP68" s="10"/>
      <c r="AGQ68" s="10"/>
      <c r="AGR68" s="10"/>
      <c r="AGS68" s="10"/>
      <c r="AGT68" s="10"/>
      <c r="AGU68" s="10"/>
      <c r="AGV68" s="10"/>
      <c r="AGW68" s="10"/>
      <c r="AGX68" s="10"/>
      <c r="AGY68" s="10"/>
      <c r="AGZ68" s="10"/>
      <c r="AHA68" s="10"/>
      <c r="AHB68" s="10"/>
      <c r="AHC68" s="10"/>
      <c r="AHD68" s="10"/>
      <c r="AHE68" s="10"/>
      <c r="AHF68" s="10"/>
      <c r="AHG68" s="10"/>
      <c r="AHH68" s="10"/>
      <c r="AHI68" s="10"/>
      <c r="AHJ68" s="10"/>
      <c r="AHK68" s="10"/>
      <c r="AHL68" s="10"/>
      <c r="AHM68" s="10"/>
      <c r="AHN68" s="10"/>
      <c r="AHO68" s="10"/>
      <c r="AHP68" s="10"/>
      <c r="AHQ68" s="10"/>
      <c r="AHR68" s="10"/>
      <c r="AHS68" s="10"/>
      <c r="AHT68" s="10"/>
      <c r="AHU68" s="10"/>
      <c r="AHV68" s="10"/>
      <c r="AHW68" s="10"/>
      <c r="AHX68" s="10"/>
      <c r="AHY68" s="10"/>
      <c r="AHZ68" s="10"/>
      <c r="AIA68" s="10"/>
      <c r="AIB68" s="10"/>
      <c r="AIC68" s="10"/>
      <c r="AID68" s="10"/>
      <c r="AIE68" s="10"/>
      <c r="AIF68" s="10"/>
      <c r="AIG68" s="10"/>
      <c r="AIH68" s="10"/>
      <c r="AII68" s="10"/>
      <c r="AIJ68" s="10"/>
      <c r="AIK68" s="10"/>
      <c r="AIL68" s="10"/>
      <c r="AIM68" s="10"/>
      <c r="AIN68" s="10"/>
      <c r="AIO68" s="10"/>
      <c r="AIP68" s="10"/>
      <c r="AIQ68" s="10"/>
      <c r="AIR68" s="10"/>
      <c r="AIS68" s="10"/>
      <c r="AIT68" s="10"/>
      <c r="AIU68" s="10"/>
      <c r="AIV68" s="10"/>
      <c r="AIW68" s="10"/>
      <c r="AIX68" s="10"/>
      <c r="AIY68" s="10"/>
      <c r="AIZ68" s="10"/>
      <c r="AJA68" s="10"/>
      <c r="AJB68" s="10"/>
      <c r="AJC68" s="10"/>
      <c r="AJD68" s="10"/>
      <c r="AJE68" s="10"/>
      <c r="AJF68" s="10"/>
      <c r="AJG68" s="10"/>
      <c r="AJH68" s="10"/>
      <c r="AJI68" s="10"/>
      <c r="AJJ68" s="10"/>
      <c r="AJK68" s="10"/>
      <c r="AJL68" s="10"/>
      <c r="AJM68" s="10"/>
      <c r="AJN68" s="10"/>
      <c r="AJO68" s="10"/>
      <c r="AJP68" s="10"/>
      <c r="AJQ68" s="10"/>
      <c r="AJR68" s="10"/>
      <c r="AJS68" s="10"/>
      <c r="AJT68" s="10"/>
      <c r="AJU68" s="10"/>
      <c r="AJV68" s="10"/>
      <c r="AJW68" s="10"/>
      <c r="AJX68" s="10"/>
      <c r="AJY68" s="10"/>
      <c r="AJZ68" s="10"/>
      <c r="AKA68" s="10"/>
      <c r="AKB68" s="10"/>
      <c r="AKC68" s="10"/>
      <c r="AKD68" s="10"/>
      <c r="AKE68" s="10"/>
      <c r="AKF68" s="10"/>
      <c r="AKG68" s="10"/>
      <c r="AKH68" s="10"/>
      <c r="AKI68" s="10"/>
      <c r="AKJ68" s="10"/>
      <c r="AKK68" s="10"/>
      <c r="AKL68" s="10"/>
      <c r="AKM68" s="10"/>
      <c r="AKN68" s="10"/>
      <c r="AKO68" s="10"/>
      <c r="AKP68" s="10"/>
      <c r="AKQ68" s="10"/>
      <c r="AKR68" s="10"/>
      <c r="AKS68" s="10"/>
      <c r="AKT68" s="10"/>
      <c r="AKU68" s="10"/>
      <c r="AKV68" s="10"/>
      <c r="AKW68" s="10"/>
      <c r="AKX68" s="10"/>
      <c r="AKY68" s="10"/>
      <c r="AKZ68" s="10"/>
      <c r="ALA68" s="10"/>
      <c r="ALB68" s="10"/>
      <c r="ALC68" s="10"/>
      <c r="ALD68" s="10"/>
      <c r="ALE68" s="10"/>
      <c r="ALF68" s="10"/>
      <c r="ALG68" s="10"/>
      <c r="ALH68" s="10"/>
      <c r="ALI68" s="10"/>
      <c r="ALJ68" s="10"/>
      <c r="ALK68" s="10"/>
      <c r="ALL68" s="10"/>
      <c r="ALM68" s="10"/>
      <c r="ALN68" s="10"/>
      <c r="ALO68" s="10"/>
      <c r="ALP68" s="10"/>
      <c r="ALQ68" s="10"/>
      <c r="ALR68" s="10"/>
      <c r="ALS68" s="10"/>
      <c r="ALT68" s="10"/>
      <c r="ALU68" s="10"/>
      <c r="ALV68" s="10"/>
      <c r="ALW68" s="10"/>
      <c r="ALX68" s="10"/>
      <c r="ALY68" s="10"/>
      <c r="ALZ68" s="10"/>
    </row>
    <row r="69" spans="1:1022">
      <c r="A69" s="16" t="s">
        <v>115</v>
      </c>
      <c r="B69" s="25" t="s">
        <v>280</v>
      </c>
      <c r="C69" s="16" t="s">
        <v>281</v>
      </c>
      <c r="D69" s="17"/>
      <c r="E69" s="17" t="s">
        <v>282</v>
      </c>
      <c r="F69" s="16" t="s">
        <v>160</v>
      </c>
      <c r="G69" s="17" t="s">
        <v>283</v>
      </c>
      <c r="H69" s="17">
        <f>550+550</f>
        <v>1100</v>
      </c>
      <c r="I69" s="16" t="s">
        <v>201</v>
      </c>
      <c r="J69" s="65"/>
      <c r="K69" s="31"/>
      <c r="L69" s="31"/>
      <c r="M69" s="31"/>
      <c r="N69" s="34" t="s">
        <v>284</v>
      </c>
      <c r="O69" s="23" t="s">
        <v>285</v>
      </c>
      <c r="P69" s="21"/>
      <c r="Q69" s="21"/>
      <c r="R69" s="45" t="s">
        <v>273</v>
      </c>
      <c r="S69" s="31" t="s">
        <v>286</v>
      </c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  <c r="XL69" s="10"/>
      <c r="XM69" s="10"/>
      <c r="XN69" s="10"/>
      <c r="XO69" s="10"/>
      <c r="XP69" s="10"/>
      <c r="XQ69" s="10"/>
      <c r="XR69" s="10"/>
      <c r="XS69" s="10"/>
      <c r="XT69" s="10"/>
      <c r="XU69" s="10"/>
      <c r="XV69" s="10"/>
      <c r="XW69" s="10"/>
      <c r="XX69" s="10"/>
      <c r="XY69" s="10"/>
      <c r="XZ69" s="10"/>
      <c r="YA69" s="10"/>
      <c r="YB69" s="10"/>
      <c r="YC69" s="10"/>
      <c r="YD69" s="10"/>
      <c r="YE69" s="10"/>
      <c r="YF69" s="10"/>
      <c r="YG69" s="10"/>
      <c r="YH69" s="10"/>
      <c r="YI69" s="10"/>
      <c r="YJ69" s="10"/>
      <c r="YK69" s="10"/>
      <c r="YL69" s="10"/>
      <c r="YM69" s="10"/>
      <c r="YN69" s="10"/>
      <c r="YO69" s="10"/>
      <c r="YP69" s="10"/>
      <c r="YQ69" s="10"/>
      <c r="YR69" s="10"/>
      <c r="YS69" s="10"/>
      <c r="YT69" s="10"/>
      <c r="YU69" s="10"/>
      <c r="YV69" s="10"/>
      <c r="YW69" s="10"/>
      <c r="YX69" s="10"/>
      <c r="YY69" s="10"/>
      <c r="YZ69" s="10"/>
      <c r="ZA69" s="10"/>
      <c r="ZB69" s="10"/>
      <c r="ZC69" s="10"/>
      <c r="ZD69" s="10"/>
      <c r="ZE69" s="10"/>
      <c r="ZF69" s="10"/>
      <c r="ZG69" s="10"/>
      <c r="ZH69" s="10"/>
      <c r="ZI69" s="10"/>
      <c r="ZJ69" s="10"/>
      <c r="ZK69" s="10"/>
      <c r="ZL69" s="10"/>
      <c r="ZM69" s="10"/>
      <c r="ZN69" s="10"/>
      <c r="ZO69" s="10"/>
      <c r="ZP69" s="10"/>
      <c r="ZQ69" s="10"/>
      <c r="ZR69" s="10"/>
      <c r="ZS69" s="10"/>
      <c r="ZT69" s="10"/>
      <c r="ZU69" s="10"/>
      <c r="ZV69" s="10"/>
      <c r="ZW69" s="10"/>
      <c r="ZX69" s="10"/>
      <c r="ZY69" s="10"/>
      <c r="ZZ69" s="10"/>
      <c r="AAA69" s="10"/>
      <c r="AAB69" s="10"/>
      <c r="AAC69" s="10"/>
      <c r="AAD69" s="10"/>
      <c r="AAE69" s="10"/>
      <c r="AAF69" s="10"/>
      <c r="AAG69" s="10"/>
      <c r="AAH69" s="10"/>
      <c r="AAI69" s="10"/>
      <c r="AAJ69" s="10"/>
      <c r="AAK69" s="10"/>
      <c r="AAL69" s="10"/>
      <c r="AAM69" s="10"/>
      <c r="AAN69" s="10"/>
      <c r="AAO69" s="10"/>
      <c r="AAP69" s="10"/>
      <c r="AAQ69" s="10"/>
      <c r="AAR69" s="10"/>
      <c r="AAS69" s="10"/>
      <c r="AAT69" s="10"/>
      <c r="AAU69" s="10"/>
      <c r="AAV69" s="10"/>
      <c r="AAW69" s="10"/>
      <c r="AAX69" s="10"/>
      <c r="AAY69" s="10"/>
      <c r="AAZ69" s="10"/>
      <c r="ABA69" s="10"/>
      <c r="ABB69" s="10"/>
      <c r="ABC69" s="10"/>
      <c r="ABD69" s="10"/>
      <c r="ABE69" s="10"/>
      <c r="ABF69" s="10"/>
      <c r="ABG69" s="10"/>
      <c r="ABH69" s="10"/>
      <c r="ABI69" s="10"/>
      <c r="ABJ69" s="10"/>
      <c r="ABK69" s="10"/>
      <c r="ABL69" s="10"/>
      <c r="ABM69" s="10"/>
      <c r="ABN69" s="10"/>
      <c r="ABO69" s="10"/>
      <c r="ABP69" s="10"/>
      <c r="ABQ69" s="10"/>
      <c r="ABR69" s="10"/>
      <c r="ABS69" s="10"/>
      <c r="ABT69" s="10"/>
      <c r="ABU69" s="10"/>
      <c r="ABV69" s="10"/>
      <c r="ABW69" s="10"/>
      <c r="ABX69" s="10"/>
      <c r="ABY69" s="10"/>
      <c r="ABZ69" s="10"/>
      <c r="ACA69" s="10"/>
      <c r="ACB69" s="10"/>
      <c r="ACC69" s="10"/>
      <c r="ACD69" s="10"/>
      <c r="ACE69" s="10"/>
      <c r="ACF69" s="10"/>
      <c r="ACG69" s="10"/>
      <c r="ACH69" s="10"/>
      <c r="ACI69" s="10"/>
      <c r="ACJ69" s="10"/>
      <c r="ACK69" s="10"/>
      <c r="ACL69" s="10"/>
      <c r="ACM69" s="10"/>
      <c r="ACN69" s="10"/>
      <c r="ACO69" s="10"/>
      <c r="ACP69" s="10"/>
      <c r="ACQ69" s="10"/>
      <c r="ACR69" s="10"/>
      <c r="ACS69" s="10"/>
      <c r="ACT69" s="10"/>
      <c r="ACU69" s="10"/>
      <c r="ACV69" s="10"/>
      <c r="ACW69" s="10"/>
      <c r="ACX69" s="10"/>
      <c r="ACY69" s="10"/>
      <c r="ACZ69" s="10"/>
      <c r="ADA69" s="10"/>
      <c r="ADB69" s="10"/>
      <c r="ADC69" s="10"/>
      <c r="ADD69" s="10"/>
      <c r="ADE69" s="10"/>
      <c r="ADF69" s="10"/>
      <c r="ADG69" s="10"/>
      <c r="ADH69" s="10"/>
      <c r="ADI69" s="10"/>
      <c r="ADJ69" s="10"/>
      <c r="ADK69" s="10"/>
      <c r="ADL69" s="10"/>
      <c r="ADM69" s="10"/>
      <c r="ADN69" s="10"/>
      <c r="ADO69" s="10"/>
      <c r="ADP69" s="10"/>
      <c r="ADQ69" s="10"/>
      <c r="ADR69" s="10"/>
      <c r="ADS69" s="10"/>
      <c r="ADT69" s="10"/>
      <c r="ADU69" s="10"/>
      <c r="ADV69" s="10"/>
      <c r="ADW69" s="10"/>
      <c r="ADX69" s="10"/>
      <c r="ADY69" s="10"/>
      <c r="ADZ69" s="10"/>
      <c r="AEA69" s="10"/>
      <c r="AEB69" s="10"/>
      <c r="AEC69" s="10"/>
      <c r="AED69" s="10"/>
      <c r="AEE69" s="10"/>
      <c r="AEF69" s="10"/>
      <c r="AEG69" s="10"/>
      <c r="AEH69" s="10"/>
      <c r="AEI69" s="10"/>
      <c r="AEJ69" s="10"/>
      <c r="AEK69" s="10"/>
      <c r="AEL69" s="10"/>
      <c r="AEM69" s="10"/>
      <c r="AEN69" s="10"/>
      <c r="AEO69" s="10"/>
      <c r="AEP69" s="10"/>
      <c r="AEQ69" s="10"/>
      <c r="AER69" s="10"/>
      <c r="AES69" s="10"/>
      <c r="AET69" s="10"/>
      <c r="AEU69" s="10"/>
      <c r="AEV69" s="10"/>
      <c r="AEW69" s="10"/>
      <c r="AEX69" s="10"/>
      <c r="AEY69" s="10"/>
      <c r="AEZ69" s="10"/>
      <c r="AFA69" s="10"/>
      <c r="AFB69" s="10"/>
      <c r="AFC69" s="10"/>
      <c r="AFD69" s="10"/>
      <c r="AFE69" s="10"/>
      <c r="AFF69" s="10"/>
      <c r="AFG69" s="10"/>
      <c r="AFH69" s="10"/>
      <c r="AFI69" s="10"/>
      <c r="AFJ69" s="10"/>
      <c r="AFK69" s="10"/>
      <c r="AFL69" s="10"/>
      <c r="AFM69" s="10"/>
      <c r="AFN69" s="10"/>
      <c r="AFO69" s="10"/>
      <c r="AFP69" s="10"/>
      <c r="AFQ69" s="10"/>
      <c r="AFR69" s="10"/>
      <c r="AFS69" s="10"/>
      <c r="AFT69" s="10"/>
      <c r="AFU69" s="10"/>
      <c r="AFV69" s="10"/>
      <c r="AFW69" s="10"/>
      <c r="AFX69" s="10"/>
      <c r="AFY69" s="10"/>
      <c r="AFZ69" s="10"/>
      <c r="AGA69" s="10"/>
      <c r="AGB69" s="10"/>
      <c r="AGC69" s="10"/>
      <c r="AGD69" s="10"/>
      <c r="AGE69" s="10"/>
      <c r="AGF69" s="10"/>
      <c r="AGG69" s="10"/>
      <c r="AGH69" s="10"/>
      <c r="AGI69" s="10"/>
      <c r="AGJ69" s="10"/>
      <c r="AGK69" s="10"/>
      <c r="AGL69" s="10"/>
      <c r="AGM69" s="10"/>
      <c r="AGN69" s="10"/>
      <c r="AGO69" s="10"/>
      <c r="AGP69" s="10"/>
      <c r="AGQ69" s="10"/>
      <c r="AGR69" s="10"/>
      <c r="AGS69" s="10"/>
      <c r="AGT69" s="10"/>
      <c r="AGU69" s="10"/>
      <c r="AGV69" s="10"/>
      <c r="AGW69" s="10"/>
      <c r="AGX69" s="10"/>
      <c r="AGY69" s="10"/>
      <c r="AGZ69" s="10"/>
      <c r="AHA69" s="10"/>
      <c r="AHB69" s="10"/>
      <c r="AHC69" s="10"/>
      <c r="AHD69" s="10"/>
      <c r="AHE69" s="10"/>
      <c r="AHF69" s="10"/>
      <c r="AHG69" s="10"/>
      <c r="AHH69" s="10"/>
      <c r="AHI69" s="10"/>
      <c r="AHJ69" s="10"/>
      <c r="AHK69" s="10"/>
      <c r="AHL69" s="10"/>
      <c r="AHM69" s="10"/>
      <c r="AHN69" s="10"/>
      <c r="AHO69" s="10"/>
      <c r="AHP69" s="10"/>
      <c r="AHQ69" s="10"/>
      <c r="AHR69" s="10"/>
      <c r="AHS69" s="10"/>
      <c r="AHT69" s="10"/>
      <c r="AHU69" s="10"/>
      <c r="AHV69" s="10"/>
      <c r="AHW69" s="10"/>
      <c r="AHX69" s="10"/>
      <c r="AHY69" s="10"/>
      <c r="AHZ69" s="10"/>
      <c r="AIA69" s="10"/>
      <c r="AIB69" s="10"/>
      <c r="AIC69" s="10"/>
      <c r="AID69" s="10"/>
      <c r="AIE69" s="10"/>
      <c r="AIF69" s="10"/>
      <c r="AIG69" s="10"/>
      <c r="AIH69" s="10"/>
      <c r="AII69" s="10"/>
      <c r="AIJ69" s="10"/>
      <c r="AIK69" s="10"/>
      <c r="AIL69" s="10"/>
      <c r="AIM69" s="10"/>
      <c r="AIN69" s="10"/>
      <c r="AIO69" s="10"/>
      <c r="AIP69" s="10"/>
      <c r="AIQ69" s="10"/>
      <c r="AIR69" s="10"/>
      <c r="AIS69" s="10"/>
      <c r="AIT69" s="10"/>
      <c r="AIU69" s="10"/>
      <c r="AIV69" s="10"/>
      <c r="AIW69" s="10"/>
      <c r="AIX69" s="10"/>
      <c r="AIY69" s="10"/>
      <c r="AIZ69" s="10"/>
      <c r="AJA69" s="10"/>
      <c r="AJB69" s="10"/>
      <c r="AJC69" s="10"/>
      <c r="AJD69" s="10"/>
      <c r="AJE69" s="10"/>
      <c r="AJF69" s="10"/>
      <c r="AJG69" s="10"/>
      <c r="AJH69" s="10"/>
      <c r="AJI69" s="10"/>
      <c r="AJJ69" s="10"/>
      <c r="AJK69" s="10"/>
      <c r="AJL69" s="10"/>
      <c r="AJM69" s="10"/>
      <c r="AJN69" s="10"/>
      <c r="AJO69" s="10"/>
      <c r="AJP69" s="10"/>
      <c r="AJQ69" s="10"/>
      <c r="AJR69" s="10"/>
      <c r="AJS69" s="10"/>
      <c r="AJT69" s="10"/>
      <c r="AJU69" s="10"/>
      <c r="AJV69" s="10"/>
      <c r="AJW69" s="10"/>
      <c r="AJX69" s="10"/>
      <c r="AJY69" s="10"/>
      <c r="AJZ69" s="10"/>
      <c r="AKA69" s="10"/>
      <c r="AKB69" s="10"/>
      <c r="AKC69" s="10"/>
      <c r="AKD69" s="10"/>
      <c r="AKE69" s="10"/>
      <c r="AKF69" s="10"/>
      <c r="AKG69" s="10"/>
      <c r="AKH69" s="10"/>
      <c r="AKI69" s="10"/>
      <c r="AKJ69" s="10"/>
      <c r="AKK69" s="10"/>
      <c r="AKL69" s="10"/>
      <c r="AKM69" s="10"/>
      <c r="AKN69" s="10"/>
      <c r="AKO69" s="10"/>
      <c r="AKP69" s="10"/>
      <c r="AKQ69" s="10"/>
      <c r="AKR69" s="10"/>
      <c r="AKS69" s="10"/>
      <c r="AKT69" s="10"/>
      <c r="AKU69" s="10"/>
      <c r="AKV69" s="10"/>
      <c r="AKW69" s="10"/>
      <c r="AKX69" s="10"/>
      <c r="AKY69" s="10"/>
      <c r="AKZ69" s="10"/>
      <c r="ALA69" s="10"/>
      <c r="ALB69" s="10"/>
      <c r="ALC69" s="10"/>
      <c r="ALD69" s="10"/>
      <c r="ALE69" s="10"/>
      <c r="ALF69" s="10"/>
      <c r="ALG69" s="10"/>
      <c r="ALH69" s="10"/>
      <c r="ALI69" s="10"/>
      <c r="ALJ69" s="10"/>
      <c r="ALK69" s="10"/>
      <c r="ALL69" s="10"/>
      <c r="ALM69" s="10"/>
      <c r="ALN69" s="10"/>
      <c r="ALO69" s="10"/>
      <c r="ALP69" s="10"/>
      <c r="ALQ69" s="10"/>
      <c r="ALR69" s="10"/>
      <c r="ALS69" s="10"/>
      <c r="ALT69" s="10"/>
      <c r="ALU69" s="10"/>
      <c r="ALV69" s="10"/>
      <c r="ALW69" s="10"/>
      <c r="ALX69" s="10"/>
      <c r="ALY69" s="10"/>
      <c r="ALZ69" s="10"/>
    </row>
    <row r="70" spans="1:1022">
      <c r="A70" s="16" t="s">
        <v>115</v>
      </c>
      <c r="B70" s="25" t="s">
        <v>287</v>
      </c>
      <c r="C70" s="16" t="s">
        <v>288</v>
      </c>
      <c r="D70" s="16" t="s">
        <v>289</v>
      </c>
      <c r="E70" s="17" t="s">
        <v>290</v>
      </c>
      <c r="F70" s="16" t="s">
        <v>291</v>
      </c>
      <c r="G70" s="17" t="s">
        <v>292</v>
      </c>
      <c r="H70" s="54">
        <v>6</v>
      </c>
      <c r="I70" s="16" t="s">
        <v>26</v>
      </c>
      <c r="J70" s="65"/>
      <c r="K70" s="31"/>
      <c r="L70" s="31"/>
      <c r="M70" s="31"/>
      <c r="N70" s="34">
        <v>6120</v>
      </c>
      <c r="O70" s="23" t="s">
        <v>293</v>
      </c>
      <c r="P70" s="21">
        <v>41961</v>
      </c>
      <c r="Q70" s="21">
        <v>41962</v>
      </c>
      <c r="R70" s="21"/>
      <c r="S70" s="31" t="s">
        <v>294</v>
      </c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  <c r="XL70" s="10"/>
      <c r="XM70" s="10"/>
      <c r="XN70" s="10"/>
      <c r="XO70" s="10"/>
      <c r="XP70" s="10"/>
      <c r="XQ70" s="10"/>
      <c r="XR70" s="10"/>
      <c r="XS70" s="10"/>
      <c r="XT70" s="10"/>
      <c r="XU70" s="10"/>
      <c r="XV70" s="10"/>
      <c r="XW70" s="10"/>
      <c r="XX70" s="10"/>
      <c r="XY70" s="10"/>
      <c r="XZ70" s="10"/>
      <c r="YA70" s="10"/>
      <c r="YB70" s="10"/>
      <c r="YC70" s="10"/>
      <c r="YD70" s="10"/>
      <c r="YE70" s="10"/>
      <c r="YF70" s="10"/>
      <c r="YG70" s="10"/>
      <c r="YH70" s="10"/>
      <c r="YI70" s="10"/>
      <c r="YJ70" s="10"/>
      <c r="YK70" s="10"/>
      <c r="YL70" s="10"/>
      <c r="YM70" s="10"/>
      <c r="YN70" s="10"/>
      <c r="YO70" s="10"/>
      <c r="YP70" s="10"/>
      <c r="YQ70" s="10"/>
      <c r="YR70" s="10"/>
      <c r="YS70" s="10"/>
      <c r="YT70" s="10"/>
      <c r="YU70" s="10"/>
      <c r="YV70" s="10"/>
      <c r="YW70" s="10"/>
      <c r="YX70" s="10"/>
      <c r="YY70" s="10"/>
      <c r="YZ70" s="10"/>
      <c r="ZA70" s="10"/>
      <c r="ZB70" s="10"/>
      <c r="ZC70" s="10"/>
      <c r="ZD70" s="10"/>
      <c r="ZE70" s="10"/>
      <c r="ZF70" s="10"/>
      <c r="ZG70" s="10"/>
      <c r="ZH70" s="10"/>
      <c r="ZI70" s="10"/>
      <c r="ZJ70" s="10"/>
      <c r="ZK70" s="10"/>
      <c r="ZL70" s="10"/>
      <c r="ZM70" s="10"/>
      <c r="ZN70" s="10"/>
      <c r="ZO70" s="10"/>
      <c r="ZP70" s="10"/>
      <c r="ZQ70" s="10"/>
      <c r="ZR70" s="10"/>
      <c r="ZS70" s="10"/>
      <c r="ZT70" s="10"/>
      <c r="ZU70" s="10"/>
      <c r="ZV70" s="10"/>
      <c r="ZW70" s="10"/>
      <c r="ZX70" s="10"/>
      <c r="ZY70" s="10"/>
      <c r="ZZ70" s="10"/>
      <c r="AAA70" s="10"/>
      <c r="AAB70" s="10"/>
      <c r="AAC70" s="10"/>
      <c r="AAD70" s="10"/>
      <c r="AAE70" s="10"/>
      <c r="AAF70" s="10"/>
      <c r="AAG70" s="10"/>
      <c r="AAH70" s="10"/>
      <c r="AAI70" s="10"/>
      <c r="AAJ70" s="10"/>
      <c r="AAK70" s="10"/>
      <c r="AAL70" s="10"/>
      <c r="AAM70" s="10"/>
      <c r="AAN70" s="10"/>
      <c r="AAO70" s="10"/>
      <c r="AAP70" s="10"/>
      <c r="AAQ70" s="10"/>
      <c r="AAR70" s="10"/>
      <c r="AAS70" s="10"/>
      <c r="AAT70" s="10"/>
      <c r="AAU70" s="10"/>
      <c r="AAV70" s="10"/>
      <c r="AAW70" s="10"/>
      <c r="AAX70" s="10"/>
      <c r="AAY70" s="10"/>
      <c r="AAZ70" s="10"/>
      <c r="ABA70" s="10"/>
      <c r="ABB70" s="10"/>
      <c r="ABC70" s="10"/>
      <c r="ABD70" s="10"/>
      <c r="ABE70" s="10"/>
      <c r="ABF70" s="10"/>
      <c r="ABG70" s="10"/>
      <c r="ABH70" s="10"/>
      <c r="ABI70" s="10"/>
      <c r="ABJ70" s="10"/>
      <c r="ABK70" s="10"/>
      <c r="ABL70" s="10"/>
      <c r="ABM70" s="10"/>
      <c r="ABN70" s="10"/>
      <c r="ABO70" s="10"/>
      <c r="ABP70" s="10"/>
      <c r="ABQ70" s="10"/>
      <c r="ABR70" s="10"/>
      <c r="ABS70" s="10"/>
      <c r="ABT70" s="10"/>
      <c r="ABU70" s="10"/>
      <c r="ABV70" s="10"/>
      <c r="ABW70" s="10"/>
      <c r="ABX70" s="10"/>
      <c r="ABY70" s="10"/>
      <c r="ABZ70" s="10"/>
      <c r="ACA70" s="10"/>
      <c r="ACB70" s="10"/>
      <c r="ACC70" s="10"/>
      <c r="ACD70" s="10"/>
      <c r="ACE70" s="10"/>
      <c r="ACF70" s="10"/>
      <c r="ACG70" s="10"/>
      <c r="ACH70" s="10"/>
      <c r="ACI70" s="10"/>
      <c r="ACJ70" s="10"/>
      <c r="ACK70" s="10"/>
      <c r="ACL70" s="10"/>
      <c r="ACM70" s="10"/>
      <c r="ACN70" s="10"/>
      <c r="ACO70" s="10"/>
      <c r="ACP70" s="10"/>
      <c r="ACQ70" s="10"/>
      <c r="ACR70" s="10"/>
      <c r="ACS70" s="10"/>
      <c r="ACT70" s="10"/>
      <c r="ACU70" s="10"/>
      <c r="ACV70" s="10"/>
      <c r="ACW70" s="10"/>
      <c r="ACX70" s="10"/>
      <c r="ACY70" s="10"/>
      <c r="ACZ70" s="10"/>
      <c r="ADA70" s="10"/>
      <c r="ADB70" s="10"/>
      <c r="ADC70" s="10"/>
      <c r="ADD70" s="10"/>
      <c r="ADE70" s="10"/>
      <c r="ADF70" s="10"/>
      <c r="ADG70" s="10"/>
      <c r="ADH70" s="10"/>
      <c r="ADI70" s="10"/>
      <c r="ADJ70" s="10"/>
      <c r="ADK70" s="10"/>
      <c r="ADL70" s="10"/>
      <c r="ADM70" s="10"/>
      <c r="ADN70" s="10"/>
      <c r="ADO70" s="10"/>
      <c r="ADP70" s="10"/>
      <c r="ADQ70" s="10"/>
      <c r="ADR70" s="10"/>
      <c r="ADS70" s="10"/>
      <c r="ADT70" s="10"/>
      <c r="ADU70" s="10"/>
      <c r="ADV70" s="10"/>
      <c r="ADW70" s="10"/>
      <c r="ADX70" s="10"/>
      <c r="ADY70" s="10"/>
      <c r="ADZ70" s="10"/>
      <c r="AEA70" s="10"/>
      <c r="AEB70" s="10"/>
      <c r="AEC70" s="10"/>
      <c r="AED70" s="10"/>
      <c r="AEE70" s="10"/>
      <c r="AEF70" s="10"/>
      <c r="AEG70" s="10"/>
      <c r="AEH70" s="10"/>
      <c r="AEI70" s="10"/>
      <c r="AEJ70" s="10"/>
      <c r="AEK70" s="10"/>
      <c r="AEL70" s="10"/>
      <c r="AEM70" s="10"/>
      <c r="AEN70" s="10"/>
      <c r="AEO70" s="10"/>
      <c r="AEP70" s="10"/>
      <c r="AEQ70" s="10"/>
      <c r="AER70" s="10"/>
      <c r="AES70" s="10"/>
      <c r="AET70" s="10"/>
      <c r="AEU70" s="10"/>
      <c r="AEV70" s="10"/>
      <c r="AEW70" s="10"/>
      <c r="AEX70" s="10"/>
      <c r="AEY70" s="10"/>
      <c r="AEZ70" s="10"/>
      <c r="AFA70" s="10"/>
      <c r="AFB70" s="10"/>
      <c r="AFC70" s="10"/>
      <c r="AFD70" s="10"/>
      <c r="AFE70" s="10"/>
      <c r="AFF70" s="10"/>
      <c r="AFG70" s="10"/>
      <c r="AFH70" s="10"/>
      <c r="AFI70" s="10"/>
      <c r="AFJ70" s="10"/>
      <c r="AFK70" s="10"/>
      <c r="AFL70" s="10"/>
      <c r="AFM70" s="10"/>
      <c r="AFN70" s="10"/>
      <c r="AFO70" s="10"/>
      <c r="AFP70" s="10"/>
      <c r="AFQ70" s="10"/>
      <c r="AFR70" s="10"/>
      <c r="AFS70" s="10"/>
      <c r="AFT70" s="10"/>
      <c r="AFU70" s="10"/>
      <c r="AFV70" s="10"/>
      <c r="AFW70" s="10"/>
      <c r="AFX70" s="10"/>
      <c r="AFY70" s="10"/>
      <c r="AFZ70" s="10"/>
      <c r="AGA70" s="10"/>
      <c r="AGB70" s="10"/>
      <c r="AGC70" s="10"/>
      <c r="AGD70" s="10"/>
      <c r="AGE70" s="10"/>
      <c r="AGF70" s="10"/>
      <c r="AGG70" s="10"/>
      <c r="AGH70" s="10"/>
      <c r="AGI70" s="10"/>
      <c r="AGJ70" s="10"/>
      <c r="AGK70" s="10"/>
      <c r="AGL70" s="10"/>
      <c r="AGM70" s="10"/>
      <c r="AGN70" s="10"/>
      <c r="AGO70" s="10"/>
      <c r="AGP70" s="10"/>
      <c r="AGQ70" s="10"/>
      <c r="AGR70" s="10"/>
      <c r="AGS70" s="10"/>
      <c r="AGT70" s="10"/>
      <c r="AGU70" s="10"/>
      <c r="AGV70" s="10"/>
      <c r="AGW70" s="10"/>
      <c r="AGX70" s="10"/>
      <c r="AGY70" s="10"/>
      <c r="AGZ70" s="10"/>
      <c r="AHA70" s="10"/>
      <c r="AHB70" s="10"/>
      <c r="AHC70" s="10"/>
      <c r="AHD70" s="10"/>
      <c r="AHE70" s="10"/>
      <c r="AHF70" s="10"/>
      <c r="AHG70" s="10"/>
      <c r="AHH70" s="10"/>
      <c r="AHI70" s="10"/>
      <c r="AHJ70" s="10"/>
      <c r="AHK70" s="10"/>
      <c r="AHL70" s="10"/>
      <c r="AHM70" s="10"/>
      <c r="AHN70" s="10"/>
      <c r="AHO70" s="10"/>
      <c r="AHP70" s="10"/>
      <c r="AHQ70" s="10"/>
      <c r="AHR70" s="10"/>
      <c r="AHS70" s="10"/>
      <c r="AHT70" s="10"/>
      <c r="AHU70" s="10"/>
      <c r="AHV70" s="10"/>
      <c r="AHW70" s="10"/>
      <c r="AHX70" s="10"/>
      <c r="AHY70" s="10"/>
      <c r="AHZ70" s="10"/>
      <c r="AIA70" s="10"/>
      <c r="AIB70" s="10"/>
      <c r="AIC70" s="10"/>
      <c r="AID70" s="10"/>
      <c r="AIE70" s="10"/>
      <c r="AIF70" s="10"/>
      <c r="AIG70" s="10"/>
      <c r="AIH70" s="10"/>
      <c r="AII70" s="10"/>
      <c r="AIJ70" s="10"/>
      <c r="AIK70" s="10"/>
      <c r="AIL70" s="10"/>
      <c r="AIM70" s="10"/>
      <c r="AIN70" s="10"/>
      <c r="AIO70" s="10"/>
      <c r="AIP70" s="10"/>
      <c r="AIQ70" s="10"/>
      <c r="AIR70" s="10"/>
      <c r="AIS70" s="10"/>
      <c r="AIT70" s="10"/>
      <c r="AIU70" s="10"/>
      <c r="AIV70" s="10"/>
      <c r="AIW70" s="10"/>
      <c r="AIX70" s="10"/>
      <c r="AIY70" s="10"/>
      <c r="AIZ70" s="10"/>
      <c r="AJA70" s="10"/>
      <c r="AJB70" s="10"/>
      <c r="AJC70" s="10"/>
      <c r="AJD70" s="10"/>
      <c r="AJE70" s="10"/>
      <c r="AJF70" s="10"/>
      <c r="AJG70" s="10"/>
      <c r="AJH70" s="10"/>
      <c r="AJI70" s="10"/>
      <c r="AJJ70" s="10"/>
      <c r="AJK70" s="10"/>
      <c r="AJL70" s="10"/>
      <c r="AJM70" s="10"/>
      <c r="AJN70" s="10"/>
      <c r="AJO70" s="10"/>
      <c r="AJP70" s="10"/>
      <c r="AJQ70" s="10"/>
      <c r="AJR70" s="10"/>
      <c r="AJS70" s="10"/>
      <c r="AJT70" s="10"/>
      <c r="AJU70" s="10"/>
      <c r="AJV70" s="10"/>
      <c r="AJW70" s="10"/>
      <c r="AJX70" s="10"/>
      <c r="AJY70" s="10"/>
      <c r="AJZ70" s="10"/>
      <c r="AKA70" s="10"/>
      <c r="AKB70" s="10"/>
      <c r="AKC70" s="10"/>
      <c r="AKD70" s="10"/>
      <c r="AKE70" s="10"/>
      <c r="AKF70" s="10"/>
      <c r="AKG70" s="10"/>
      <c r="AKH70" s="10"/>
      <c r="AKI70" s="10"/>
      <c r="AKJ70" s="10"/>
      <c r="AKK70" s="10"/>
      <c r="AKL70" s="10"/>
      <c r="AKM70" s="10"/>
      <c r="AKN70" s="10"/>
      <c r="AKO70" s="10"/>
      <c r="AKP70" s="10"/>
      <c r="AKQ70" s="10"/>
      <c r="AKR70" s="10"/>
      <c r="AKS70" s="10"/>
      <c r="AKT70" s="10"/>
      <c r="AKU70" s="10"/>
      <c r="AKV70" s="10"/>
      <c r="AKW70" s="10"/>
      <c r="AKX70" s="10"/>
      <c r="AKY70" s="10"/>
      <c r="AKZ70" s="10"/>
      <c r="ALA70" s="10"/>
      <c r="ALB70" s="10"/>
      <c r="ALC70" s="10"/>
      <c r="ALD70" s="10"/>
      <c r="ALE70" s="10"/>
      <c r="ALF70" s="10"/>
      <c r="ALG70" s="10"/>
      <c r="ALH70" s="10"/>
      <c r="ALI70" s="10"/>
      <c r="ALJ70" s="10"/>
      <c r="ALK70" s="10"/>
      <c r="ALL70" s="10"/>
      <c r="ALM70" s="10"/>
      <c r="ALN70" s="10"/>
      <c r="ALO70" s="10"/>
      <c r="ALP70" s="10"/>
      <c r="ALQ70" s="10"/>
      <c r="ALR70" s="10"/>
      <c r="ALS70" s="10"/>
      <c r="ALT70" s="10"/>
      <c r="ALU70" s="10"/>
      <c r="ALV70" s="10"/>
      <c r="ALW70" s="10"/>
      <c r="ALX70" s="10"/>
      <c r="ALY70" s="10"/>
      <c r="ALZ70" s="10"/>
      <c r="AMA70" s="12"/>
      <c r="AMB70" s="12"/>
      <c r="AMC70" s="12"/>
      <c r="AMD70" s="12"/>
      <c r="AME70" s="12"/>
      <c r="AMF70" s="12"/>
      <c r="AMG70" s="12"/>
      <c r="AMH70" s="12"/>
    </row>
    <row r="71" spans="1:1022">
      <c r="A71" s="109" t="s">
        <v>115</v>
      </c>
      <c r="B71" s="110" t="s">
        <v>295</v>
      </c>
      <c r="C71" s="109" t="s">
        <v>296</v>
      </c>
      <c r="D71" s="109" t="s">
        <v>289</v>
      </c>
      <c r="E71" s="54" t="s">
        <v>297</v>
      </c>
      <c r="F71" s="109" t="s">
        <v>160</v>
      </c>
      <c r="G71" s="54" t="s">
        <v>298</v>
      </c>
      <c r="H71" s="54">
        <v>1</v>
      </c>
      <c r="I71" s="109" t="s">
        <v>26</v>
      </c>
      <c r="J71" s="111"/>
      <c r="K71" s="112"/>
      <c r="L71" s="112"/>
      <c r="M71" s="112"/>
      <c r="N71" s="34">
        <v>1050</v>
      </c>
      <c r="O71" s="23" t="s">
        <v>299</v>
      </c>
      <c r="P71" s="21">
        <v>41991</v>
      </c>
      <c r="Q71" s="21">
        <v>41995</v>
      </c>
      <c r="R71" s="21"/>
      <c r="S71" s="31" t="s">
        <v>300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  <c r="XL71" s="10"/>
      <c r="XM71" s="10"/>
      <c r="XN71" s="10"/>
      <c r="XO71" s="10"/>
      <c r="XP71" s="10"/>
      <c r="XQ71" s="10"/>
      <c r="XR71" s="10"/>
      <c r="XS71" s="10"/>
      <c r="XT71" s="10"/>
      <c r="XU71" s="10"/>
      <c r="XV71" s="10"/>
      <c r="XW71" s="10"/>
      <c r="XX71" s="10"/>
      <c r="XY71" s="10"/>
      <c r="XZ71" s="10"/>
      <c r="YA71" s="10"/>
      <c r="YB71" s="10"/>
      <c r="YC71" s="10"/>
      <c r="YD71" s="10"/>
      <c r="YE71" s="10"/>
      <c r="YF71" s="10"/>
      <c r="YG71" s="10"/>
      <c r="YH71" s="10"/>
      <c r="YI71" s="10"/>
      <c r="YJ71" s="10"/>
      <c r="YK71" s="10"/>
      <c r="YL71" s="10"/>
      <c r="YM71" s="10"/>
      <c r="YN71" s="10"/>
      <c r="YO71" s="10"/>
      <c r="YP71" s="10"/>
      <c r="YQ71" s="10"/>
      <c r="YR71" s="10"/>
      <c r="YS71" s="10"/>
      <c r="YT71" s="10"/>
      <c r="YU71" s="10"/>
      <c r="YV71" s="10"/>
      <c r="YW71" s="10"/>
      <c r="YX71" s="10"/>
      <c r="YY71" s="10"/>
      <c r="YZ71" s="10"/>
      <c r="ZA71" s="10"/>
      <c r="ZB71" s="10"/>
      <c r="ZC71" s="10"/>
      <c r="ZD71" s="10"/>
      <c r="ZE71" s="10"/>
      <c r="ZF71" s="10"/>
      <c r="ZG71" s="10"/>
      <c r="ZH71" s="10"/>
      <c r="ZI71" s="10"/>
      <c r="ZJ71" s="10"/>
      <c r="ZK71" s="10"/>
      <c r="ZL71" s="10"/>
      <c r="ZM71" s="10"/>
      <c r="ZN71" s="10"/>
      <c r="ZO71" s="10"/>
      <c r="ZP71" s="10"/>
      <c r="ZQ71" s="10"/>
      <c r="ZR71" s="10"/>
      <c r="ZS71" s="10"/>
      <c r="ZT71" s="10"/>
      <c r="ZU71" s="10"/>
      <c r="ZV71" s="10"/>
      <c r="ZW71" s="10"/>
      <c r="ZX71" s="10"/>
      <c r="ZY71" s="10"/>
      <c r="ZZ71" s="10"/>
      <c r="AAA71" s="10"/>
      <c r="AAB71" s="10"/>
      <c r="AAC71" s="10"/>
      <c r="AAD71" s="10"/>
      <c r="AAE71" s="10"/>
      <c r="AAF71" s="10"/>
      <c r="AAG71" s="10"/>
      <c r="AAH71" s="10"/>
      <c r="AAI71" s="10"/>
      <c r="AAJ71" s="10"/>
      <c r="AAK71" s="10"/>
      <c r="AAL71" s="10"/>
      <c r="AAM71" s="10"/>
      <c r="AAN71" s="10"/>
      <c r="AAO71" s="10"/>
      <c r="AAP71" s="10"/>
      <c r="AAQ71" s="10"/>
      <c r="AAR71" s="10"/>
      <c r="AAS71" s="10"/>
      <c r="AAT71" s="10"/>
      <c r="AAU71" s="10"/>
      <c r="AAV71" s="10"/>
      <c r="AAW71" s="10"/>
      <c r="AAX71" s="10"/>
      <c r="AAY71" s="10"/>
      <c r="AAZ71" s="10"/>
      <c r="ABA71" s="10"/>
      <c r="ABB71" s="10"/>
      <c r="ABC71" s="10"/>
      <c r="ABD71" s="10"/>
      <c r="ABE71" s="10"/>
      <c r="ABF71" s="10"/>
      <c r="ABG71" s="10"/>
      <c r="ABH71" s="10"/>
      <c r="ABI71" s="10"/>
      <c r="ABJ71" s="10"/>
      <c r="ABK71" s="10"/>
      <c r="ABL71" s="10"/>
      <c r="ABM71" s="10"/>
      <c r="ABN71" s="10"/>
      <c r="ABO71" s="10"/>
      <c r="ABP71" s="10"/>
      <c r="ABQ71" s="10"/>
      <c r="ABR71" s="10"/>
      <c r="ABS71" s="10"/>
      <c r="ABT71" s="10"/>
      <c r="ABU71" s="10"/>
      <c r="ABV71" s="10"/>
      <c r="ABW71" s="10"/>
      <c r="ABX71" s="10"/>
      <c r="ABY71" s="10"/>
      <c r="ABZ71" s="10"/>
      <c r="ACA71" s="10"/>
      <c r="ACB71" s="10"/>
      <c r="ACC71" s="10"/>
      <c r="ACD71" s="10"/>
      <c r="ACE71" s="10"/>
      <c r="ACF71" s="10"/>
      <c r="ACG71" s="10"/>
      <c r="ACH71" s="10"/>
      <c r="ACI71" s="10"/>
      <c r="ACJ71" s="10"/>
      <c r="ACK71" s="10"/>
      <c r="ACL71" s="10"/>
      <c r="ACM71" s="10"/>
      <c r="ACN71" s="10"/>
      <c r="ACO71" s="10"/>
      <c r="ACP71" s="10"/>
      <c r="ACQ71" s="10"/>
      <c r="ACR71" s="10"/>
      <c r="ACS71" s="10"/>
      <c r="ACT71" s="10"/>
      <c r="ACU71" s="10"/>
      <c r="ACV71" s="10"/>
      <c r="ACW71" s="10"/>
      <c r="ACX71" s="10"/>
      <c r="ACY71" s="10"/>
      <c r="ACZ71" s="10"/>
      <c r="ADA71" s="10"/>
      <c r="ADB71" s="10"/>
      <c r="ADC71" s="10"/>
      <c r="ADD71" s="10"/>
      <c r="ADE71" s="10"/>
      <c r="ADF71" s="10"/>
      <c r="ADG71" s="10"/>
      <c r="ADH71" s="10"/>
      <c r="ADI71" s="10"/>
      <c r="ADJ71" s="10"/>
      <c r="ADK71" s="10"/>
      <c r="ADL71" s="10"/>
      <c r="ADM71" s="10"/>
      <c r="ADN71" s="10"/>
      <c r="ADO71" s="10"/>
      <c r="ADP71" s="10"/>
      <c r="ADQ71" s="10"/>
      <c r="ADR71" s="10"/>
      <c r="ADS71" s="10"/>
      <c r="ADT71" s="10"/>
      <c r="ADU71" s="10"/>
      <c r="ADV71" s="10"/>
      <c r="ADW71" s="10"/>
      <c r="ADX71" s="10"/>
      <c r="ADY71" s="10"/>
      <c r="ADZ71" s="10"/>
      <c r="AEA71" s="10"/>
      <c r="AEB71" s="10"/>
      <c r="AEC71" s="10"/>
      <c r="AED71" s="10"/>
      <c r="AEE71" s="10"/>
      <c r="AEF71" s="10"/>
      <c r="AEG71" s="10"/>
      <c r="AEH71" s="10"/>
      <c r="AEI71" s="10"/>
      <c r="AEJ71" s="10"/>
      <c r="AEK71" s="10"/>
      <c r="AEL71" s="10"/>
      <c r="AEM71" s="10"/>
      <c r="AEN71" s="10"/>
      <c r="AEO71" s="10"/>
      <c r="AEP71" s="10"/>
      <c r="AEQ71" s="10"/>
      <c r="AER71" s="10"/>
      <c r="AES71" s="10"/>
      <c r="AET71" s="10"/>
      <c r="AEU71" s="10"/>
      <c r="AEV71" s="10"/>
      <c r="AEW71" s="10"/>
      <c r="AEX71" s="10"/>
      <c r="AEY71" s="10"/>
      <c r="AEZ71" s="10"/>
      <c r="AFA71" s="10"/>
      <c r="AFB71" s="10"/>
      <c r="AFC71" s="10"/>
      <c r="AFD71" s="10"/>
      <c r="AFE71" s="10"/>
      <c r="AFF71" s="10"/>
      <c r="AFG71" s="10"/>
      <c r="AFH71" s="10"/>
      <c r="AFI71" s="10"/>
      <c r="AFJ71" s="10"/>
      <c r="AFK71" s="10"/>
      <c r="AFL71" s="10"/>
      <c r="AFM71" s="10"/>
      <c r="AFN71" s="10"/>
      <c r="AFO71" s="10"/>
      <c r="AFP71" s="10"/>
      <c r="AFQ71" s="10"/>
      <c r="AFR71" s="10"/>
      <c r="AFS71" s="10"/>
      <c r="AFT71" s="10"/>
      <c r="AFU71" s="10"/>
      <c r="AFV71" s="10"/>
      <c r="AFW71" s="10"/>
      <c r="AFX71" s="10"/>
      <c r="AFY71" s="10"/>
      <c r="AFZ71" s="10"/>
      <c r="AGA71" s="10"/>
      <c r="AGB71" s="10"/>
      <c r="AGC71" s="10"/>
      <c r="AGD71" s="10"/>
      <c r="AGE71" s="10"/>
      <c r="AGF71" s="10"/>
      <c r="AGG71" s="10"/>
      <c r="AGH71" s="10"/>
      <c r="AGI71" s="10"/>
      <c r="AGJ71" s="10"/>
      <c r="AGK71" s="10"/>
      <c r="AGL71" s="10"/>
      <c r="AGM71" s="10"/>
      <c r="AGN71" s="10"/>
      <c r="AGO71" s="10"/>
      <c r="AGP71" s="10"/>
      <c r="AGQ71" s="10"/>
      <c r="AGR71" s="10"/>
      <c r="AGS71" s="10"/>
      <c r="AGT71" s="10"/>
      <c r="AGU71" s="10"/>
      <c r="AGV71" s="10"/>
      <c r="AGW71" s="10"/>
      <c r="AGX71" s="10"/>
      <c r="AGY71" s="10"/>
      <c r="AGZ71" s="10"/>
      <c r="AHA71" s="10"/>
      <c r="AHB71" s="10"/>
      <c r="AHC71" s="10"/>
      <c r="AHD71" s="10"/>
      <c r="AHE71" s="10"/>
      <c r="AHF71" s="10"/>
      <c r="AHG71" s="10"/>
      <c r="AHH71" s="10"/>
      <c r="AHI71" s="10"/>
      <c r="AHJ71" s="10"/>
      <c r="AHK71" s="10"/>
      <c r="AHL71" s="10"/>
      <c r="AHM71" s="10"/>
      <c r="AHN71" s="10"/>
      <c r="AHO71" s="10"/>
      <c r="AHP71" s="10"/>
      <c r="AHQ71" s="10"/>
      <c r="AHR71" s="10"/>
      <c r="AHS71" s="10"/>
      <c r="AHT71" s="10"/>
      <c r="AHU71" s="10"/>
      <c r="AHV71" s="10"/>
      <c r="AHW71" s="10"/>
      <c r="AHX71" s="10"/>
      <c r="AHY71" s="10"/>
      <c r="AHZ71" s="10"/>
      <c r="AIA71" s="10"/>
      <c r="AIB71" s="10"/>
      <c r="AIC71" s="10"/>
      <c r="AID71" s="10"/>
      <c r="AIE71" s="10"/>
      <c r="AIF71" s="10"/>
      <c r="AIG71" s="10"/>
      <c r="AIH71" s="10"/>
      <c r="AII71" s="10"/>
      <c r="AIJ71" s="10"/>
      <c r="AIK71" s="10"/>
      <c r="AIL71" s="10"/>
      <c r="AIM71" s="10"/>
      <c r="AIN71" s="10"/>
      <c r="AIO71" s="10"/>
      <c r="AIP71" s="10"/>
      <c r="AIQ71" s="10"/>
      <c r="AIR71" s="10"/>
      <c r="AIS71" s="10"/>
      <c r="AIT71" s="10"/>
      <c r="AIU71" s="10"/>
      <c r="AIV71" s="10"/>
      <c r="AIW71" s="10"/>
      <c r="AIX71" s="10"/>
      <c r="AIY71" s="10"/>
      <c r="AIZ71" s="10"/>
      <c r="AJA71" s="10"/>
      <c r="AJB71" s="10"/>
      <c r="AJC71" s="10"/>
      <c r="AJD71" s="10"/>
      <c r="AJE71" s="10"/>
      <c r="AJF71" s="10"/>
      <c r="AJG71" s="10"/>
      <c r="AJH71" s="10"/>
      <c r="AJI71" s="10"/>
      <c r="AJJ71" s="10"/>
      <c r="AJK71" s="10"/>
      <c r="AJL71" s="10"/>
      <c r="AJM71" s="10"/>
      <c r="AJN71" s="10"/>
      <c r="AJO71" s="10"/>
      <c r="AJP71" s="10"/>
      <c r="AJQ71" s="10"/>
      <c r="AJR71" s="10"/>
      <c r="AJS71" s="10"/>
      <c r="AJT71" s="10"/>
      <c r="AJU71" s="10"/>
      <c r="AJV71" s="10"/>
      <c r="AJW71" s="10"/>
      <c r="AJX71" s="10"/>
      <c r="AJY71" s="10"/>
      <c r="AJZ71" s="10"/>
      <c r="AKA71" s="10"/>
      <c r="AKB71" s="10"/>
      <c r="AKC71" s="10"/>
      <c r="AKD71" s="10"/>
      <c r="AKE71" s="10"/>
      <c r="AKF71" s="10"/>
      <c r="AKG71" s="10"/>
      <c r="AKH71" s="10"/>
      <c r="AKI71" s="10"/>
      <c r="AKJ71" s="10"/>
      <c r="AKK71" s="10"/>
      <c r="AKL71" s="10"/>
      <c r="AKM71" s="10"/>
      <c r="AKN71" s="10"/>
      <c r="AKO71" s="10"/>
      <c r="AKP71" s="10"/>
      <c r="AKQ71" s="10"/>
      <c r="AKR71" s="10"/>
      <c r="AKS71" s="10"/>
      <c r="AKT71" s="10"/>
      <c r="AKU71" s="10"/>
      <c r="AKV71" s="10"/>
      <c r="AKW71" s="10"/>
      <c r="AKX71" s="10"/>
      <c r="AKY71" s="10"/>
      <c r="AKZ71" s="10"/>
      <c r="ALA71" s="10"/>
      <c r="ALB71" s="10"/>
      <c r="ALC71" s="10"/>
      <c r="ALD71" s="10"/>
      <c r="ALE71" s="10"/>
      <c r="ALF71" s="10"/>
      <c r="ALG71" s="10"/>
      <c r="ALH71" s="10"/>
      <c r="ALI71" s="10"/>
      <c r="ALJ71" s="10"/>
      <c r="ALK71" s="10"/>
      <c r="ALL71" s="10"/>
      <c r="ALM71" s="10"/>
      <c r="ALN71" s="10"/>
      <c r="ALO71" s="10"/>
      <c r="ALP71" s="10"/>
      <c r="ALQ71" s="10"/>
      <c r="ALR71" s="10"/>
      <c r="ALS71" s="10"/>
      <c r="ALT71" s="10"/>
      <c r="ALU71" s="10"/>
      <c r="ALV71" s="10"/>
      <c r="ALW71" s="10"/>
      <c r="ALX71" s="10"/>
      <c r="ALY71" s="10"/>
      <c r="ALZ71" s="10"/>
      <c r="AMA71" s="12"/>
      <c r="AMB71" s="12"/>
      <c r="AMC71" s="12"/>
      <c r="AMD71" s="12"/>
      <c r="AME71" s="12"/>
      <c r="AMF71" s="12"/>
      <c r="AMG71" s="12"/>
      <c r="AMH71" s="12"/>
    </row>
    <row r="72" spans="1:1022">
      <c r="A72" s="25" t="s">
        <v>115</v>
      </c>
      <c r="B72" s="25" t="s">
        <v>301</v>
      </c>
      <c r="C72" s="51" t="s">
        <v>302</v>
      </c>
      <c r="D72" s="25"/>
      <c r="E72" s="26"/>
      <c r="F72" s="25" t="s">
        <v>160</v>
      </c>
      <c r="G72" s="52" t="s">
        <v>303</v>
      </c>
      <c r="H72" s="26">
        <v>1</v>
      </c>
      <c r="I72" s="25" t="s">
        <v>26</v>
      </c>
      <c r="J72" s="19"/>
      <c r="K72" s="53">
        <v>1.218</v>
      </c>
      <c r="L72" s="18">
        <f>SUM(K72*H72)</f>
        <v>1.218</v>
      </c>
      <c r="M72" s="19"/>
      <c r="N72" s="34">
        <v>1050</v>
      </c>
      <c r="O72" s="23" t="s">
        <v>304</v>
      </c>
      <c r="P72" s="21">
        <v>41901</v>
      </c>
      <c r="Q72" s="56" t="s">
        <v>122</v>
      </c>
      <c r="R72" s="32" t="s">
        <v>305</v>
      </c>
      <c r="S72" s="31" t="s">
        <v>306</v>
      </c>
    </row>
    <row r="73" spans="1:1022">
      <c r="A73" s="25" t="s">
        <v>115</v>
      </c>
      <c r="B73" s="25" t="s">
        <v>307</v>
      </c>
      <c r="C73" s="51" t="s">
        <v>308</v>
      </c>
      <c r="D73" s="25"/>
      <c r="E73" s="26"/>
      <c r="F73" s="25" t="s">
        <v>127</v>
      </c>
      <c r="G73" s="52" t="s">
        <v>309</v>
      </c>
      <c r="H73" s="26">
        <v>2</v>
      </c>
      <c r="I73" s="25" t="s">
        <v>26</v>
      </c>
      <c r="J73" s="19"/>
      <c r="K73" s="53">
        <v>0.55859999999999999</v>
      </c>
      <c r="L73" s="18">
        <f>SUM(K73*H73)</f>
        <v>1.1172</v>
      </c>
      <c r="M73" s="19"/>
      <c r="N73" s="34">
        <v>2050</v>
      </c>
      <c r="O73" s="23" t="s">
        <v>304</v>
      </c>
      <c r="P73" s="21">
        <v>41901</v>
      </c>
      <c r="Q73" s="21">
        <v>41908</v>
      </c>
      <c r="R73" s="21" t="s">
        <v>147</v>
      </c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  <c r="XL73" s="10"/>
      <c r="XM73" s="10"/>
      <c r="XN73" s="10"/>
      <c r="XO73" s="10"/>
      <c r="XP73" s="10"/>
      <c r="XQ73" s="10"/>
      <c r="XR73" s="10"/>
      <c r="XS73" s="10"/>
      <c r="XT73" s="10"/>
      <c r="XU73" s="10"/>
      <c r="XV73" s="10"/>
      <c r="XW73" s="10"/>
      <c r="XX73" s="10"/>
      <c r="XY73" s="10"/>
      <c r="XZ73" s="10"/>
      <c r="YA73" s="10"/>
      <c r="YB73" s="10"/>
      <c r="YC73" s="10"/>
      <c r="YD73" s="10"/>
      <c r="YE73" s="10"/>
      <c r="YF73" s="10"/>
      <c r="YG73" s="10"/>
      <c r="YH73" s="10"/>
      <c r="YI73" s="10"/>
      <c r="YJ73" s="10"/>
      <c r="YK73" s="10"/>
      <c r="YL73" s="10"/>
      <c r="YM73" s="10"/>
      <c r="YN73" s="10"/>
      <c r="YO73" s="10"/>
      <c r="YP73" s="10"/>
      <c r="YQ73" s="10"/>
      <c r="YR73" s="10"/>
      <c r="YS73" s="10"/>
      <c r="YT73" s="10"/>
      <c r="YU73" s="10"/>
      <c r="YV73" s="10"/>
      <c r="YW73" s="10"/>
      <c r="YX73" s="10"/>
      <c r="YY73" s="10"/>
      <c r="YZ73" s="10"/>
      <c r="ZA73" s="10"/>
      <c r="ZB73" s="10"/>
      <c r="ZC73" s="10"/>
      <c r="ZD73" s="10"/>
      <c r="ZE73" s="10"/>
      <c r="ZF73" s="10"/>
      <c r="ZG73" s="10"/>
      <c r="ZH73" s="10"/>
      <c r="ZI73" s="10"/>
      <c r="ZJ73" s="10"/>
      <c r="ZK73" s="10"/>
      <c r="ZL73" s="10"/>
      <c r="ZM73" s="10"/>
      <c r="ZN73" s="10"/>
      <c r="ZO73" s="10"/>
      <c r="ZP73" s="10"/>
      <c r="ZQ73" s="10"/>
      <c r="ZR73" s="10"/>
      <c r="ZS73" s="10"/>
      <c r="ZT73" s="10"/>
      <c r="ZU73" s="10"/>
      <c r="ZV73" s="10"/>
      <c r="ZW73" s="10"/>
      <c r="ZX73" s="10"/>
      <c r="ZY73" s="10"/>
      <c r="ZZ73" s="10"/>
      <c r="AAA73" s="10"/>
      <c r="AAB73" s="10"/>
      <c r="AAC73" s="10"/>
      <c r="AAD73" s="10"/>
      <c r="AAE73" s="10"/>
      <c r="AAF73" s="10"/>
      <c r="AAG73" s="10"/>
      <c r="AAH73" s="10"/>
      <c r="AAI73" s="10"/>
      <c r="AAJ73" s="10"/>
      <c r="AAK73" s="10"/>
      <c r="AAL73" s="10"/>
      <c r="AAM73" s="10"/>
      <c r="AAN73" s="10"/>
      <c r="AAO73" s="10"/>
      <c r="AAP73" s="10"/>
      <c r="AAQ73" s="10"/>
      <c r="AAR73" s="10"/>
      <c r="AAS73" s="10"/>
      <c r="AAT73" s="10"/>
      <c r="AAU73" s="10"/>
      <c r="AAV73" s="10"/>
      <c r="AAW73" s="10"/>
      <c r="AAX73" s="10"/>
      <c r="AAY73" s="10"/>
      <c r="AAZ73" s="10"/>
      <c r="ABA73" s="10"/>
      <c r="ABB73" s="10"/>
      <c r="ABC73" s="10"/>
      <c r="ABD73" s="10"/>
      <c r="ABE73" s="10"/>
      <c r="ABF73" s="10"/>
      <c r="ABG73" s="10"/>
      <c r="ABH73" s="10"/>
      <c r="ABI73" s="10"/>
      <c r="ABJ73" s="10"/>
      <c r="ABK73" s="10"/>
      <c r="ABL73" s="10"/>
      <c r="ABM73" s="10"/>
      <c r="ABN73" s="10"/>
      <c r="ABO73" s="10"/>
      <c r="ABP73" s="10"/>
      <c r="ABQ73" s="10"/>
      <c r="ABR73" s="10"/>
      <c r="ABS73" s="10"/>
      <c r="ABT73" s="10"/>
      <c r="ABU73" s="10"/>
      <c r="ABV73" s="10"/>
      <c r="ABW73" s="10"/>
      <c r="ABX73" s="10"/>
      <c r="ABY73" s="10"/>
      <c r="ABZ73" s="10"/>
      <c r="ACA73" s="10"/>
      <c r="ACB73" s="10"/>
      <c r="ACC73" s="10"/>
      <c r="ACD73" s="10"/>
      <c r="ACE73" s="10"/>
      <c r="ACF73" s="10"/>
      <c r="ACG73" s="10"/>
      <c r="ACH73" s="10"/>
      <c r="ACI73" s="10"/>
      <c r="ACJ73" s="10"/>
      <c r="ACK73" s="10"/>
      <c r="ACL73" s="10"/>
      <c r="ACM73" s="10"/>
      <c r="ACN73" s="10"/>
      <c r="ACO73" s="10"/>
      <c r="ACP73" s="10"/>
      <c r="ACQ73" s="10"/>
      <c r="ACR73" s="10"/>
      <c r="ACS73" s="10"/>
      <c r="ACT73" s="10"/>
      <c r="ACU73" s="10"/>
      <c r="ACV73" s="10"/>
      <c r="ACW73" s="10"/>
      <c r="ACX73" s="10"/>
      <c r="ACY73" s="10"/>
      <c r="ACZ73" s="10"/>
      <c r="ADA73" s="10"/>
      <c r="ADB73" s="10"/>
      <c r="ADC73" s="10"/>
      <c r="ADD73" s="10"/>
      <c r="ADE73" s="10"/>
      <c r="ADF73" s="10"/>
      <c r="ADG73" s="10"/>
      <c r="ADH73" s="10"/>
      <c r="ADI73" s="10"/>
      <c r="ADJ73" s="10"/>
      <c r="ADK73" s="10"/>
      <c r="ADL73" s="10"/>
      <c r="ADM73" s="10"/>
      <c r="ADN73" s="10"/>
      <c r="ADO73" s="10"/>
      <c r="ADP73" s="10"/>
      <c r="ADQ73" s="10"/>
      <c r="ADR73" s="10"/>
      <c r="ADS73" s="10"/>
      <c r="ADT73" s="10"/>
      <c r="ADU73" s="10"/>
      <c r="ADV73" s="10"/>
      <c r="ADW73" s="10"/>
      <c r="ADX73" s="10"/>
      <c r="ADY73" s="10"/>
      <c r="ADZ73" s="10"/>
      <c r="AEA73" s="10"/>
      <c r="AEB73" s="10"/>
      <c r="AEC73" s="10"/>
      <c r="AED73" s="10"/>
      <c r="AEE73" s="10"/>
      <c r="AEF73" s="10"/>
      <c r="AEG73" s="10"/>
      <c r="AEH73" s="10"/>
      <c r="AEI73" s="10"/>
      <c r="AEJ73" s="10"/>
      <c r="AEK73" s="10"/>
      <c r="AEL73" s="10"/>
      <c r="AEM73" s="10"/>
      <c r="AEN73" s="10"/>
      <c r="AEO73" s="10"/>
      <c r="AEP73" s="10"/>
      <c r="AEQ73" s="10"/>
      <c r="AER73" s="10"/>
      <c r="AES73" s="10"/>
      <c r="AET73" s="10"/>
      <c r="AEU73" s="10"/>
      <c r="AEV73" s="10"/>
      <c r="AEW73" s="10"/>
      <c r="AEX73" s="10"/>
      <c r="AEY73" s="10"/>
      <c r="AEZ73" s="10"/>
      <c r="AFA73" s="10"/>
      <c r="AFB73" s="10"/>
      <c r="AFC73" s="10"/>
      <c r="AFD73" s="10"/>
      <c r="AFE73" s="10"/>
      <c r="AFF73" s="10"/>
      <c r="AFG73" s="10"/>
      <c r="AFH73" s="10"/>
      <c r="AFI73" s="10"/>
      <c r="AFJ73" s="10"/>
      <c r="AFK73" s="10"/>
      <c r="AFL73" s="10"/>
      <c r="AFM73" s="10"/>
      <c r="AFN73" s="10"/>
      <c r="AFO73" s="10"/>
      <c r="AFP73" s="10"/>
      <c r="AFQ73" s="10"/>
      <c r="AFR73" s="10"/>
      <c r="AFS73" s="10"/>
      <c r="AFT73" s="10"/>
      <c r="AFU73" s="10"/>
      <c r="AFV73" s="10"/>
      <c r="AFW73" s="10"/>
      <c r="AFX73" s="10"/>
      <c r="AFY73" s="10"/>
      <c r="AFZ73" s="10"/>
      <c r="AGA73" s="10"/>
      <c r="AGB73" s="10"/>
      <c r="AGC73" s="10"/>
      <c r="AGD73" s="10"/>
      <c r="AGE73" s="10"/>
      <c r="AGF73" s="10"/>
      <c r="AGG73" s="10"/>
      <c r="AGH73" s="10"/>
      <c r="AGI73" s="10"/>
      <c r="AGJ73" s="10"/>
      <c r="AGK73" s="10"/>
      <c r="AGL73" s="10"/>
      <c r="AGM73" s="10"/>
      <c r="AGN73" s="10"/>
      <c r="AGO73" s="10"/>
      <c r="AGP73" s="10"/>
      <c r="AGQ73" s="10"/>
      <c r="AGR73" s="10"/>
      <c r="AGS73" s="10"/>
      <c r="AGT73" s="10"/>
      <c r="AGU73" s="10"/>
      <c r="AGV73" s="10"/>
      <c r="AGW73" s="10"/>
      <c r="AGX73" s="10"/>
      <c r="AGY73" s="10"/>
      <c r="AGZ73" s="10"/>
      <c r="AHA73" s="10"/>
      <c r="AHB73" s="10"/>
      <c r="AHC73" s="10"/>
      <c r="AHD73" s="10"/>
      <c r="AHE73" s="10"/>
      <c r="AHF73" s="10"/>
      <c r="AHG73" s="10"/>
      <c r="AHH73" s="10"/>
      <c r="AHI73" s="10"/>
      <c r="AHJ73" s="10"/>
      <c r="AHK73" s="10"/>
      <c r="AHL73" s="10"/>
      <c r="AHM73" s="10"/>
      <c r="AHN73" s="10"/>
      <c r="AHO73" s="10"/>
      <c r="AHP73" s="10"/>
      <c r="AHQ73" s="10"/>
      <c r="AHR73" s="10"/>
      <c r="AHS73" s="10"/>
      <c r="AHT73" s="10"/>
      <c r="AHU73" s="10"/>
      <c r="AHV73" s="10"/>
      <c r="AHW73" s="10"/>
      <c r="AHX73" s="10"/>
      <c r="AHY73" s="10"/>
      <c r="AHZ73" s="10"/>
      <c r="AIA73" s="10"/>
      <c r="AIB73" s="10"/>
      <c r="AIC73" s="10"/>
      <c r="AID73" s="10"/>
      <c r="AIE73" s="10"/>
      <c r="AIF73" s="10"/>
      <c r="AIG73" s="10"/>
      <c r="AIH73" s="10"/>
      <c r="AII73" s="10"/>
      <c r="AIJ73" s="10"/>
      <c r="AIK73" s="10"/>
      <c r="AIL73" s="10"/>
      <c r="AIM73" s="10"/>
      <c r="AIN73" s="10"/>
      <c r="AIO73" s="10"/>
      <c r="AIP73" s="10"/>
      <c r="AIQ73" s="10"/>
      <c r="AIR73" s="10"/>
      <c r="AIS73" s="10"/>
      <c r="AIT73" s="10"/>
      <c r="AIU73" s="10"/>
      <c r="AIV73" s="10"/>
      <c r="AIW73" s="10"/>
      <c r="AIX73" s="10"/>
      <c r="AIY73" s="10"/>
      <c r="AIZ73" s="10"/>
      <c r="AJA73" s="10"/>
      <c r="AJB73" s="10"/>
      <c r="AJC73" s="10"/>
      <c r="AJD73" s="10"/>
      <c r="AJE73" s="10"/>
      <c r="AJF73" s="10"/>
      <c r="AJG73" s="10"/>
      <c r="AJH73" s="10"/>
      <c r="AJI73" s="10"/>
      <c r="AJJ73" s="10"/>
      <c r="AJK73" s="10"/>
      <c r="AJL73" s="10"/>
      <c r="AJM73" s="10"/>
      <c r="AJN73" s="10"/>
      <c r="AJO73" s="10"/>
      <c r="AJP73" s="10"/>
      <c r="AJQ73" s="10"/>
      <c r="AJR73" s="10"/>
      <c r="AJS73" s="10"/>
      <c r="AJT73" s="10"/>
      <c r="AJU73" s="10"/>
      <c r="AJV73" s="10"/>
      <c r="AJW73" s="10"/>
      <c r="AJX73" s="10"/>
      <c r="AJY73" s="10"/>
      <c r="AJZ73" s="10"/>
      <c r="AKA73" s="10"/>
      <c r="AKB73" s="10"/>
      <c r="AKC73" s="10"/>
      <c r="AKD73" s="10"/>
      <c r="AKE73" s="10"/>
      <c r="AKF73" s="10"/>
      <c r="AKG73" s="10"/>
      <c r="AKH73" s="10"/>
      <c r="AKI73" s="10"/>
      <c r="AKJ73" s="10"/>
      <c r="AKK73" s="10"/>
      <c r="AKL73" s="10"/>
      <c r="AKM73" s="10"/>
      <c r="AKN73" s="10"/>
      <c r="AKO73" s="10"/>
      <c r="AKP73" s="10"/>
      <c r="AKQ73" s="10"/>
      <c r="AKR73" s="10"/>
      <c r="AKS73" s="10"/>
      <c r="AKT73" s="10"/>
      <c r="AKU73" s="10"/>
      <c r="AKV73" s="10"/>
      <c r="AKW73" s="10"/>
      <c r="AKX73" s="10"/>
      <c r="AKY73" s="10"/>
      <c r="AKZ73" s="10"/>
      <c r="ALA73" s="10"/>
      <c r="ALB73" s="10"/>
      <c r="ALC73" s="10"/>
      <c r="ALD73" s="10"/>
      <c r="ALE73" s="10"/>
      <c r="ALF73" s="10"/>
      <c r="ALG73" s="10"/>
      <c r="ALH73" s="10"/>
      <c r="ALI73" s="10"/>
      <c r="ALJ73" s="10"/>
      <c r="ALK73" s="10"/>
      <c r="ALL73" s="10"/>
      <c r="ALM73" s="10"/>
      <c r="ALN73" s="10"/>
      <c r="ALO73" s="10"/>
      <c r="ALP73" s="10"/>
      <c r="ALQ73" s="10"/>
      <c r="ALR73" s="10"/>
      <c r="ALS73" s="10"/>
      <c r="ALT73" s="10"/>
      <c r="ALU73" s="10"/>
      <c r="ALV73" s="10"/>
      <c r="ALW73" s="10"/>
      <c r="ALX73" s="10"/>
      <c r="ALY73" s="10"/>
      <c r="ALZ73" s="10"/>
      <c r="AMA73" s="12"/>
      <c r="AMB73" s="12"/>
      <c r="AMC73" s="12"/>
      <c r="AMD73" s="12"/>
      <c r="AME73" s="12"/>
      <c r="AMF73" s="12"/>
      <c r="AMG73" s="12"/>
      <c r="AMH73" s="12"/>
    </row>
    <row r="74" spans="1:1022">
      <c r="A74" s="25" t="s">
        <v>115</v>
      </c>
      <c r="B74" s="25" t="s">
        <v>310</v>
      </c>
      <c r="C74" s="51" t="s">
        <v>311</v>
      </c>
      <c r="D74" s="25"/>
      <c r="E74" s="26"/>
      <c r="F74" s="25" t="s">
        <v>160</v>
      </c>
      <c r="G74" s="52" t="s">
        <v>312</v>
      </c>
      <c r="H74" s="26">
        <f>1+1</f>
        <v>2</v>
      </c>
      <c r="I74" s="25" t="s">
        <v>26</v>
      </c>
      <c r="J74" s="65"/>
      <c r="K74" s="31"/>
      <c r="L74" s="31"/>
      <c r="M74" s="31"/>
      <c r="N74" s="66">
        <v>2040</v>
      </c>
      <c r="O74" s="23" t="s">
        <v>313</v>
      </c>
      <c r="P74" s="21">
        <v>41948</v>
      </c>
      <c r="Q74" s="21">
        <v>41950</v>
      </c>
      <c r="R74" s="21" t="s">
        <v>314</v>
      </c>
      <c r="S74" s="16" t="s">
        <v>315</v>
      </c>
      <c r="T74" s="10"/>
      <c r="U74" s="10"/>
      <c r="AMA74" s="12"/>
      <c r="AMB74" s="12"/>
      <c r="AMC74" s="12"/>
      <c r="AMD74" s="12"/>
      <c r="AME74" s="12"/>
      <c r="AMF74" s="12"/>
      <c r="AMG74" s="12"/>
      <c r="AMH74" s="12"/>
    </row>
    <row r="75" spans="1:1022">
      <c r="A75" s="16"/>
      <c r="B75" s="16"/>
      <c r="C75" s="16"/>
      <c r="D75" s="16"/>
      <c r="E75" s="17"/>
      <c r="F75" s="16"/>
      <c r="G75" s="17"/>
      <c r="H75" s="17"/>
      <c r="I75" s="16"/>
      <c r="J75" s="19"/>
      <c r="K75" s="18"/>
      <c r="L75" s="18"/>
      <c r="M75" s="19"/>
      <c r="N75" s="22"/>
      <c r="O75" s="32"/>
      <c r="P75" s="56"/>
      <c r="Q75" s="113"/>
      <c r="R75" s="113"/>
      <c r="S75" s="31"/>
    </row>
    <row r="76" spans="1:1022">
      <c r="A76" s="16" t="s">
        <v>115</v>
      </c>
      <c r="B76" s="16" t="s">
        <v>316</v>
      </c>
      <c r="C76" s="16" t="s">
        <v>317</v>
      </c>
      <c r="D76" s="16" t="s">
        <v>318</v>
      </c>
      <c r="E76" s="17" t="s">
        <v>319</v>
      </c>
      <c r="F76" s="16" t="s">
        <v>135</v>
      </c>
      <c r="G76" s="17" t="s">
        <v>320</v>
      </c>
      <c r="H76" s="17">
        <v>7</v>
      </c>
      <c r="I76" s="16" t="s">
        <v>26</v>
      </c>
      <c r="J76" s="19" t="e">
        <f>SUM(#REF!)</f>
        <v>#REF!</v>
      </c>
      <c r="K76" s="24">
        <v>0.11129</v>
      </c>
      <c r="L76" s="18">
        <f>SUM(K76*H76)</f>
        <v>0.77903</v>
      </c>
      <c r="M76" s="19">
        <f>SUM(L27:L57)</f>
        <v>81.024352066929154</v>
      </c>
      <c r="N76" s="34">
        <v>7000</v>
      </c>
      <c r="O76" s="23" t="s">
        <v>321</v>
      </c>
      <c r="P76" s="21">
        <v>41908</v>
      </c>
      <c r="Q76" s="21">
        <v>41915</v>
      </c>
      <c r="R76" s="21" t="s">
        <v>322</v>
      </c>
      <c r="S76" s="16" t="s">
        <v>323</v>
      </c>
      <c r="T76" s="10"/>
      <c r="U76" s="10"/>
    </row>
    <row r="77" spans="1:1022">
      <c r="A77" s="31"/>
      <c r="B77" s="31"/>
      <c r="C77" s="31"/>
      <c r="D77" s="31"/>
      <c r="E77" s="32"/>
      <c r="F77" s="31"/>
      <c r="G77" s="32"/>
      <c r="H77" s="32"/>
      <c r="I77" s="31"/>
      <c r="J77" s="65"/>
      <c r="K77" s="31"/>
      <c r="L77" s="31"/>
      <c r="M77" s="31"/>
      <c r="N77" s="32"/>
      <c r="O77" s="32"/>
      <c r="P77" s="56"/>
      <c r="Q77" s="56"/>
      <c r="R77" s="56"/>
      <c r="S77" s="31"/>
    </row>
    <row r="78" spans="1:1022">
      <c r="A78" s="16" t="s">
        <v>21</v>
      </c>
      <c r="B78" s="16" t="s">
        <v>324</v>
      </c>
      <c r="C78" s="16" t="s">
        <v>325</v>
      </c>
      <c r="D78" s="16"/>
      <c r="E78" s="17"/>
      <c r="F78" s="16" t="s">
        <v>326</v>
      </c>
      <c r="G78" s="17"/>
      <c r="H78" s="17">
        <v>1</v>
      </c>
      <c r="I78" s="16" t="s">
        <v>26</v>
      </c>
      <c r="J78" s="65"/>
      <c r="K78" s="31"/>
      <c r="L78" s="31"/>
      <c r="M78" s="31"/>
      <c r="N78" s="66">
        <v>1020</v>
      </c>
      <c r="O78" s="32" t="s">
        <v>327</v>
      </c>
      <c r="P78" s="56">
        <v>41928</v>
      </c>
      <c r="Q78" s="56">
        <v>41955</v>
      </c>
      <c r="R78" s="56" t="s">
        <v>328</v>
      </c>
      <c r="S78" s="114" t="s">
        <v>329</v>
      </c>
    </row>
    <row r="79" spans="1:1022">
      <c r="A79" s="16"/>
      <c r="B79" s="16"/>
      <c r="C79" s="16"/>
      <c r="D79" s="16"/>
      <c r="E79" s="17"/>
      <c r="F79" s="16"/>
      <c r="G79" s="115"/>
      <c r="H79" s="17"/>
      <c r="I79" s="16"/>
      <c r="J79" s="65"/>
      <c r="K79" s="31"/>
      <c r="L79" s="31"/>
      <c r="M79" s="31"/>
      <c r="N79" s="32"/>
      <c r="O79" s="32"/>
      <c r="P79" s="56"/>
      <c r="Q79" s="56"/>
      <c r="R79" s="56"/>
      <c r="S79" s="31"/>
    </row>
    <row r="80" spans="1:1022">
      <c r="A80" s="16" t="s">
        <v>90</v>
      </c>
      <c r="B80" s="16" t="s">
        <v>330</v>
      </c>
      <c r="C80" s="16" t="s">
        <v>331</v>
      </c>
      <c r="D80" s="33"/>
      <c r="E80" s="17"/>
      <c r="F80" s="16" t="s">
        <v>332</v>
      </c>
      <c r="G80" s="17"/>
      <c r="H80" s="17">
        <v>1</v>
      </c>
      <c r="I80" s="16" t="s">
        <v>26</v>
      </c>
      <c r="J80" s="65"/>
      <c r="K80" s="31"/>
      <c r="L80" s="31"/>
      <c r="M80" s="31"/>
      <c r="N80" s="66">
        <v>200</v>
      </c>
      <c r="O80" s="32" t="s">
        <v>333</v>
      </c>
      <c r="P80" s="56">
        <v>41934</v>
      </c>
      <c r="Q80" s="56">
        <v>41964</v>
      </c>
      <c r="R80" s="56" t="s">
        <v>334</v>
      </c>
      <c r="S80" s="31" t="s">
        <v>335</v>
      </c>
      <c r="AMA80" s="36"/>
      <c r="AMB80" s="36"/>
      <c r="AMC80" s="36"/>
      <c r="AMD80" s="36"/>
      <c r="AME80" s="36"/>
      <c r="AMF80" s="36"/>
      <c r="AMG80" s="36"/>
      <c r="AMH80" s="36"/>
    </row>
    <row r="81" spans="1:1022">
      <c r="A81" s="16" t="s">
        <v>90</v>
      </c>
      <c r="B81" s="16" t="s">
        <v>336</v>
      </c>
      <c r="C81" s="16" t="s">
        <v>337</v>
      </c>
      <c r="D81" s="33"/>
      <c r="E81" s="17"/>
      <c r="F81" s="16" t="s">
        <v>332</v>
      </c>
      <c r="G81" s="17"/>
      <c r="H81" s="17">
        <v>1</v>
      </c>
      <c r="I81" s="16" t="s">
        <v>26</v>
      </c>
      <c r="J81" s="65"/>
      <c r="K81" s="31"/>
      <c r="L81" s="31"/>
      <c r="M81" s="31"/>
      <c r="N81" s="66">
        <v>200</v>
      </c>
      <c r="O81" s="32" t="s">
        <v>333</v>
      </c>
      <c r="P81" s="56">
        <v>41934</v>
      </c>
      <c r="Q81" s="56">
        <v>41964</v>
      </c>
      <c r="R81" s="56" t="s">
        <v>334</v>
      </c>
      <c r="S81" s="31" t="s">
        <v>338</v>
      </c>
      <c r="AMA81" s="36"/>
      <c r="AMB81" s="36"/>
      <c r="AMC81" s="36"/>
      <c r="AMD81" s="36"/>
      <c r="AME81" s="36"/>
      <c r="AMF81" s="36"/>
      <c r="AMG81" s="36"/>
      <c r="AMH81" s="36"/>
    </row>
    <row r="82" spans="1:1022">
      <c r="A82" s="16" t="s">
        <v>90</v>
      </c>
      <c r="B82" s="16" t="s">
        <v>339</v>
      </c>
      <c r="C82" s="16" t="s">
        <v>340</v>
      </c>
      <c r="D82" s="33"/>
      <c r="E82" s="17"/>
      <c r="F82" s="16" t="s">
        <v>332</v>
      </c>
      <c r="G82" s="17"/>
      <c r="H82" s="17">
        <v>1</v>
      </c>
      <c r="I82" s="16" t="s">
        <v>26</v>
      </c>
      <c r="J82" s="65"/>
      <c r="K82" s="31"/>
      <c r="L82" s="31"/>
      <c r="M82" s="31"/>
      <c r="N82" s="66">
        <v>200</v>
      </c>
      <c r="O82" s="32" t="s">
        <v>333</v>
      </c>
      <c r="P82" s="56">
        <v>41934</v>
      </c>
      <c r="Q82" s="56">
        <v>41964</v>
      </c>
      <c r="R82" s="56" t="s">
        <v>334</v>
      </c>
      <c r="S82" s="31" t="s">
        <v>335</v>
      </c>
      <c r="AMA82" s="36"/>
      <c r="AMB82" s="36"/>
      <c r="AMC82" s="36"/>
      <c r="AMD82" s="36"/>
      <c r="AME82" s="36"/>
      <c r="AMF82" s="36"/>
      <c r="AMG82" s="36"/>
      <c r="AMH82" s="36"/>
    </row>
    <row r="83" spans="1:1022">
      <c r="A83" s="16" t="s">
        <v>90</v>
      </c>
      <c r="B83" s="16" t="s">
        <v>341</v>
      </c>
      <c r="C83" s="16" t="s">
        <v>342</v>
      </c>
      <c r="D83" s="33"/>
      <c r="E83" s="17"/>
      <c r="F83" s="16" t="s">
        <v>332</v>
      </c>
      <c r="G83" s="17"/>
      <c r="H83" s="17">
        <v>1</v>
      </c>
      <c r="I83" s="16" t="s">
        <v>26</v>
      </c>
      <c r="J83" s="65"/>
      <c r="K83" s="31"/>
      <c r="L83" s="31"/>
      <c r="M83" s="31"/>
      <c r="N83" s="66">
        <v>200</v>
      </c>
      <c r="O83" s="32" t="s">
        <v>333</v>
      </c>
      <c r="P83" s="56">
        <v>41934</v>
      </c>
      <c r="Q83" s="56">
        <v>41964</v>
      </c>
      <c r="R83" s="56" t="s">
        <v>334</v>
      </c>
      <c r="S83" s="31" t="s">
        <v>335</v>
      </c>
      <c r="AMA83" s="36"/>
      <c r="AMB83" s="36"/>
      <c r="AMC83" s="36"/>
      <c r="AMD83" s="36"/>
      <c r="AME83" s="36"/>
      <c r="AMF83" s="36"/>
      <c r="AMG83" s="36"/>
      <c r="AMH83" s="36"/>
    </row>
    <row r="84" spans="1:1022">
      <c r="A84" s="16" t="s">
        <v>90</v>
      </c>
      <c r="B84" s="16" t="s">
        <v>343</v>
      </c>
      <c r="C84" s="16" t="s">
        <v>344</v>
      </c>
      <c r="D84" s="33"/>
      <c r="E84" s="17"/>
      <c r="F84" s="16" t="s">
        <v>332</v>
      </c>
      <c r="G84" s="17"/>
      <c r="H84" s="17">
        <v>1</v>
      </c>
      <c r="I84" s="16" t="s">
        <v>26</v>
      </c>
      <c r="J84" s="65"/>
      <c r="K84" s="31"/>
      <c r="L84" s="31"/>
      <c r="M84" s="31"/>
      <c r="N84" s="66">
        <v>200</v>
      </c>
      <c r="O84" s="32" t="s">
        <v>333</v>
      </c>
      <c r="P84" s="56">
        <v>41934</v>
      </c>
      <c r="Q84" s="56">
        <v>41964</v>
      </c>
      <c r="R84" s="56" t="s">
        <v>334</v>
      </c>
      <c r="S84" s="31" t="s">
        <v>335</v>
      </c>
      <c r="AMA84" s="36"/>
      <c r="AMB84" s="36"/>
      <c r="AMC84" s="36"/>
      <c r="AMD84" s="36"/>
      <c r="AME84" s="36"/>
      <c r="AMF84" s="36"/>
      <c r="AMG84" s="36"/>
      <c r="AMH84" s="36"/>
    </row>
    <row r="85" spans="1:1022">
      <c r="A85" s="16" t="s">
        <v>90</v>
      </c>
      <c r="B85" s="16" t="s">
        <v>345</v>
      </c>
      <c r="C85" s="16" t="s">
        <v>346</v>
      </c>
      <c r="D85" s="33"/>
      <c r="E85" s="17"/>
      <c r="F85" s="16" t="s">
        <v>332</v>
      </c>
      <c r="G85" s="17"/>
      <c r="H85" s="17">
        <v>1</v>
      </c>
      <c r="I85" s="16" t="s">
        <v>26</v>
      </c>
      <c r="J85" s="65"/>
      <c r="K85" s="31"/>
      <c r="L85" s="31"/>
      <c r="M85" s="31"/>
      <c r="N85" s="66">
        <v>200</v>
      </c>
      <c r="O85" s="32" t="s">
        <v>333</v>
      </c>
      <c r="P85" s="56">
        <v>41934</v>
      </c>
      <c r="Q85" s="56">
        <v>41964</v>
      </c>
      <c r="R85" s="56" t="s">
        <v>334</v>
      </c>
      <c r="S85" s="31" t="s">
        <v>335</v>
      </c>
      <c r="AMA85" s="36"/>
      <c r="AMB85" s="36"/>
      <c r="AMC85" s="36"/>
      <c r="AMD85" s="36"/>
      <c r="AME85" s="36"/>
      <c r="AMF85" s="36"/>
      <c r="AMG85" s="36"/>
      <c r="AMH85" s="36"/>
    </row>
    <row r="86" spans="1:1022">
      <c r="A86" s="16"/>
      <c r="B86" s="16"/>
      <c r="C86" s="16"/>
      <c r="D86" s="33"/>
      <c r="E86" s="17"/>
      <c r="F86" s="16"/>
      <c r="G86" s="17"/>
      <c r="H86" s="17"/>
      <c r="I86" s="16"/>
      <c r="J86" s="65"/>
      <c r="K86" s="31"/>
      <c r="L86" s="31"/>
      <c r="M86" s="31"/>
      <c r="N86" s="32"/>
      <c r="O86" s="32"/>
      <c r="P86" s="56"/>
      <c r="Q86" s="56"/>
      <c r="R86" s="56"/>
      <c r="S86" s="31"/>
      <c r="AMA86" s="36"/>
      <c r="AMB86" s="36"/>
      <c r="AMC86" s="36"/>
      <c r="AMD86" s="36"/>
      <c r="AME86" s="36"/>
      <c r="AMF86" s="36"/>
      <c r="AMG86" s="36"/>
      <c r="AMH86" s="36"/>
    </row>
    <row r="87" spans="1:1022">
      <c r="A87" s="16" t="s">
        <v>90</v>
      </c>
      <c r="B87" s="16" t="s">
        <v>330</v>
      </c>
      <c r="C87" s="16" t="s">
        <v>331</v>
      </c>
      <c r="D87" s="33"/>
      <c r="E87" s="17"/>
      <c r="F87" s="16" t="s">
        <v>347</v>
      </c>
      <c r="G87" s="17"/>
      <c r="H87" s="17">
        <v>1</v>
      </c>
      <c r="I87" s="16" t="s">
        <v>26</v>
      </c>
      <c r="J87" s="65"/>
      <c r="K87" s="31"/>
      <c r="L87" s="31"/>
      <c r="M87" s="31"/>
      <c r="N87" s="66">
        <v>810</v>
      </c>
      <c r="O87" s="32" t="s">
        <v>348</v>
      </c>
      <c r="P87" s="56">
        <v>41934</v>
      </c>
      <c r="Q87" s="56" t="s">
        <v>122</v>
      </c>
      <c r="R87" s="56" t="s">
        <v>334</v>
      </c>
      <c r="S87" s="31" t="s">
        <v>349</v>
      </c>
      <c r="AMA87" s="36"/>
      <c r="AMB87" s="36"/>
      <c r="AMC87" s="36"/>
      <c r="AMD87" s="36"/>
      <c r="AME87" s="36"/>
      <c r="AMF87" s="36"/>
      <c r="AMG87" s="36"/>
      <c r="AMH87" s="36"/>
    </row>
    <row r="88" spans="1:1022">
      <c r="A88" s="16" t="s">
        <v>90</v>
      </c>
      <c r="B88" s="16" t="s">
        <v>336</v>
      </c>
      <c r="C88" s="16" t="s">
        <v>337</v>
      </c>
      <c r="D88" s="33"/>
      <c r="E88" s="17"/>
      <c r="F88" s="16" t="s">
        <v>347</v>
      </c>
      <c r="G88" s="17"/>
      <c r="H88" s="17">
        <v>1</v>
      </c>
      <c r="I88" s="16" t="s">
        <v>26</v>
      </c>
      <c r="J88" s="65"/>
      <c r="K88" s="31"/>
      <c r="L88" s="31"/>
      <c r="M88" s="31"/>
      <c r="N88" s="66">
        <v>810</v>
      </c>
      <c r="O88" s="32" t="s">
        <v>348</v>
      </c>
      <c r="P88" s="56">
        <v>41934</v>
      </c>
      <c r="Q88" s="56" t="s">
        <v>122</v>
      </c>
      <c r="R88" s="56" t="s">
        <v>334</v>
      </c>
      <c r="S88" s="31" t="s">
        <v>349</v>
      </c>
      <c r="AMA88" s="36"/>
      <c r="AMB88" s="36"/>
      <c r="AMC88" s="36"/>
      <c r="AMD88" s="36"/>
      <c r="AME88" s="36"/>
      <c r="AMF88" s="36"/>
      <c r="AMG88" s="36"/>
      <c r="AMH88" s="36"/>
    </row>
    <row r="89" spans="1:1022">
      <c r="A89" s="16" t="s">
        <v>90</v>
      </c>
      <c r="B89" s="16" t="s">
        <v>339</v>
      </c>
      <c r="C89" s="16" t="s">
        <v>340</v>
      </c>
      <c r="D89" s="33"/>
      <c r="E89" s="17"/>
      <c r="F89" s="16" t="s">
        <v>347</v>
      </c>
      <c r="G89" s="17"/>
      <c r="H89" s="17">
        <v>1</v>
      </c>
      <c r="I89" s="16" t="s">
        <v>26</v>
      </c>
      <c r="J89" s="65"/>
      <c r="K89" s="31"/>
      <c r="L89" s="31"/>
      <c r="M89" s="31"/>
      <c r="N89" s="66">
        <v>810</v>
      </c>
      <c r="O89" s="32" t="s">
        <v>348</v>
      </c>
      <c r="P89" s="56">
        <v>41934</v>
      </c>
      <c r="Q89" s="56" t="s">
        <v>122</v>
      </c>
      <c r="R89" s="56" t="s">
        <v>334</v>
      </c>
      <c r="S89" s="31" t="s">
        <v>349</v>
      </c>
      <c r="AMA89" s="36"/>
      <c r="AMB89" s="36"/>
      <c r="AMC89" s="36"/>
      <c r="AMD89" s="36"/>
      <c r="AME89" s="36"/>
      <c r="AMF89" s="36"/>
      <c r="AMG89" s="36"/>
      <c r="AMH89" s="36"/>
    </row>
    <row r="90" spans="1:1022">
      <c r="A90" s="16" t="s">
        <v>90</v>
      </c>
      <c r="B90" s="16" t="s">
        <v>341</v>
      </c>
      <c r="C90" s="16" t="s">
        <v>342</v>
      </c>
      <c r="D90" s="33"/>
      <c r="E90" s="17"/>
      <c r="F90" s="16" t="s">
        <v>347</v>
      </c>
      <c r="G90" s="17"/>
      <c r="H90" s="17">
        <v>1</v>
      </c>
      <c r="I90" s="16" t="s">
        <v>26</v>
      </c>
      <c r="J90" s="65"/>
      <c r="K90" s="31"/>
      <c r="L90" s="31"/>
      <c r="M90" s="31"/>
      <c r="N90" s="66">
        <v>810</v>
      </c>
      <c r="O90" s="32" t="s">
        <v>348</v>
      </c>
      <c r="P90" s="56">
        <v>41934</v>
      </c>
      <c r="Q90" s="56" t="s">
        <v>122</v>
      </c>
      <c r="R90" s="56" t="s">
        <v>334</v>
      </c>
      <c r="S90" s="31" t="s">
        <v>349</v>
      </c>
      <c r="AMA90" s="36"/>
      <c r="AMB90" s="36"/>
      <c r="AMC90" s="36"/>
      <c r="AMD90" s="36"/>
      <c r="AME90" s="36"/>
      <c r="AMF90" s="36"/>
      <c r="AMG90" s="36"/>
      <c r="AMH90" s="36"/>
    </row>
    <row r="91" spans="1:1022">
      <c r="A91" s="16" t="s">
        <v>90</v>
      </c>
      <c r="B91" s="16" t="s">
        <v>343</v>
      </c>
      <c r="C91" s="16" t="s">
        <v>344</v>
      </c>
      <c r="D91" s="33"/>
      <c r="E91" s="17"/>
      <c r="F91" s="16" t="s">
        <v>347</v>
      </c>
      <c r="G91" s="17"/>
      <c r="H91" s="17">
        <v>1</v>
      </c>
      <c r="I91" s="16" t="s">
        <v>26</v>
      </c>
      <c r="J91" s="65"/>
      <c r="K91" s="31"/>
      <c r="L91" s="31"/>
      <c r="M91" s="31"/>
      <c r="N91" s="66">
        <v>810</v>
      </c>
      <c r="O91" s="32" t="s">
        <v>348</v>
      </c>
      <c r="P91" s="56">
        <v>41934</v>
      </c>
      <c r="Q91" s="56" t="s">
        <v>122</v>
      </c>
      <c r="R91" s="56" t="s">
        <v>334</v>
      </c>
      <c r="S91" s="31" t="s">
        <v>349</v>
      </c>
      <c r="AMA91" s="36"/>
      <c r="AMB91" s="36"/>
      <c r="AMC91" s="36"/>
      <c r="AMD91" s="36"/>
      <c r="AME91" s="36"/>
      <c r="AMF91" s="36"/>
      <c r="AMG91" s="36"/>
      <c r="AMH91" s="36"/>
    </row>
    <row r="92" spans="1:1022">
      <c r="A92" s="16" t="s">
        <v>90</v>
      </c>
      <c r="B92" s="16" t="s">
        <v>345</v>
      </c>
      <c r="C92" s="16" t="s">
        <v>346</v>
      </c>
      <c r="D92" s="33"/>
      <c r="E92" s="17"/>
      <c r="F92" s="16" t="s">
        <v>347</v>
      </c>
      <c r="G92" s="32"/>
      <c r="H92" s="32">
        <v>1</v>
      </c>
      <c r="I92" s="31" t="s">
        <v>26</v>
      </c>
      <c r="J92" s="65"/>
      <c r="K92" s="31"/>
      <c r="L92" s="31"/>
      <c r="M92" s="31"/>
      <c r="N92" s="66">
        <v>810</v>
      </c>
      <c r="O92" s="32" t="s">
        <v>348</v>
      </c>
      <c r="P92" s="56">
        <v>41934</v>
      </c>
      <c r="Q92" s="56" t="s">
        <v>122</v>
      </c>
      <c r="R92" s="56" t="s">
        <v>334</v>
      </c>
      <c r="S92" s="31" t="s">
        <v>349</v>
      </c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  <c r="XL92" s="10"/>
      <c r="XM92" s="10"/>
      <c r="XN92" s="10"/>
      <c r="XO92" s="10"/>
      <c r="XP92" s="10"/>
      <c r="XQ92" s="10"/>
      <c r="XR92" s="10"/>
      <c r="XS92" s="10"/>
      <c r="XT92" s="10"/>
      <c r="XU92" s="10"/>
      <c r="XV92" s="10"/>
      <c r="XW92" s="10"/>
      <c r="XX92" s="10"/>
      <c r="XY92" s="10"/>
      <c r="XZ92" s="10"/>
      <c r="YA92" s="10"/>
      <c r="YB92" s="10"/>
      <c r="YC92" s="10"/>
      <c r="YD92" s="10"/>
      <c r="YE92" s="10"/>
      <c r="YF92" s="10"/>
      <c r="YG92" s="10"/>
      <c r="YH92" s="10"/>
      <c r="YI92" s="10"/>
      <c r="YJ92" s="10"/>
      <c r="YK92" s="10"/>
      <c r="YL92" s="10"/>
      <c r="YM92" s="10"/>
      <c r="YN92" s="10"/>
      <c r="YO92" s="10"/>
      <c r="YP92" s="10"/>
      <c r="YQ92" s="10"/>
      <c r="YR92" s="10"/>
      <c r="YS92" s="10"/>
      <c r="YT92" s="10"/>
      <c r="YU92" s="10"/>
      <c r="YV92" s="10"/>
      <c r="YW92" s="10"/>
      <c r="YX92" s="10"/>
      <c r="YY92" s="10"/>
      <c r="YZ92" s="10"/>
      <c r="ZA92" s="10"/>
      <c r="ZB92" s="10"/>
      <c r="ZC92" s="10"/>
      <c r="ZD92" s="10"/>
      <c r="ZE92" s="10"/>
      <c r="ZF92" s="10"/>
      <c r="ZG92" s="10"/>
      <c r="ZH92" s="10"/>
      <c r="ZI92" s="10"/>
      <c r="ZJ92" s="10"/>
      <c r="ZK92" s="10"/>
      <c r="ZL92" s="10"/>
      <c r="ZM92" s="10"/>
      <c r="ZN92" s="10"/>
      <c r="ZO92" s="10"/>
      <c r="ZP92" s="10"/>
      <c r="ZQ92" s="10"/>
      <c r="ZR92" s="10"/>
      <c r="ZS92" s="10"/>
      <c r="ZT92" s="10"/>
      <c r="ZU92" s="10"/>
      <c r="ZV92" s="10"/>
      <c r="ZW92" s="10"/>
      <c r="ZX92" s="10"/>
      <c r="ZY92" s="10"/>
      <c r="ZZ92" s="10"/>
      <c r="AAA92" s="10"/>
      <c r="AAB92" s="10"/>
      <c r="AAC92" s="10"/>
      <c r="AAD92" s="10"/>
      <c r="AAE92" s="10"/>
      <c r="AAF92" s="10"/>
      <c r="AAG92" s="10"/>
      <c r="AAH92" s="10"/>
      <c r="AAI92" s="10"/>
      <c r="AAJ92" s="10"/>
      <c r="AAK92" s="10"/>
      <c r="AAL92" s="10"/>
      <c r="AAM92" s="10"/>
      <c r="AAN92" s="10"/>
      <c r="AAO92" s="10"/>
      <c r="AAP92" s="10"/>
      <c r="AAQ92" s="10"/>
      <c r="AAR92" s="10"/>
      <c r="AAS92" s="10"/>
      <c r="AAT92" s="10"/>
      <c r="AAU92" s="10"/>
      <c r="AAV92" s="10"/>
      <c r="AAW92" s="10"/>
      <c r="AAX92" s="10"/>
      <c r="AAY92" s="10"/>
      <c r="AAZ92" s="10"/>
      <c r="ABA92" s="10"/>
      <c r="ABB92" s="10"/>
      <c r="ABC92" s="10"/>
      <c r="ABD92" s="10"/>
      <c r="ABE92" s="10"/>
      <c r="ABF92" s="10"/>
      <c r="ABG92" s="10"/>
      <c r="ABH92" s="10"/>
      <c r="ABI92" s="10"/>
      <c r="ABJ92" s="10"/>
      <c r="ABK92" s="10"/>
      <c r="ABL92" s="10"/>
      <c r="ABM92" s="10"/>
      <c r="ABN92" s="10"/>
      <c r="ABO92" s="10"/>
      <c r="ABP92" s="10"/>
      <c r="ABQ92" s="10"/>
      <c r="ABR92" s="10"/>
      <c r="ABS92" s="10"/>
      <c r="ABT92" s="10"/>
      <c r="ABU92" s="10"/>
      <c r="ABV92" s="10"/>
      <c r="ABW92" s="10"/>
      <c r="ABX92" s="10"/>
      <c r="ABY92" s="10"/>
      <c r="ABZ92" s="10"/>
      <c r="ACA92" s="10"/>
      <c r="ACB92" s="10"/>
      <c r="ACC92" s="10"/>
      <c r="ACD92" s="10"/>
      <c r="ACE92" s="10"/>
      <c r="ACF92" s="10"/>
      <c r="ACG92" s="10"/>
      <c r="ACH92" s="10"/>
      <c r="ACI92" s="10"/>
      <c r="ACJ92" s="10"/>
      <c r="ACK92" s="10"/>
      <c r="ACL92" s="10"/>
      <c r="ACM92" s="10"/>
      <c r="ACN92" s="10"/>
      <c r="ACO92" s="10"/>
      <c r="ACP92" s="10"/>
      <c r="ACQ92" s="10"/>
      <c r="ACR92" s="10"/>
      <c r="ACS92" s="10"/>
      <c r="ACT92" s="10"/>
      <c r="ACU92" s="10"/>
      <c r="ACV92" s="10"/>
      <c r="ACW92" s="10"/>
      <c r="ACX92" s="10"/>
      <c r="ACY92" s="10"/>
      <c r="ACZ92" s="10"/>
      <c r="ADA92" s="10"/>
      <c r="ADB92" s="10"/>
      <c r="ADC92" s="10"/>
      <c r="ADD92" s="10"/>
      <c r="ADE92" s="10"/>
      <c r="ADF92" s="10"/>
      <c r="ADG92" s="10"/>
      <c r="ADH92" s="10"/>
      <c r="ADI92" s="10"/>
      <c r="ADJ92" s="10"/>
      <c r="ADK92" s="10"/>
      <c r="ADL92" s="10"/>
      <c r="ADM92" s="10"/>
      <c r="ADN92" s="10"/>
      <c r="ADO92" s="10"/>
      <c r="ADP92" s="10"/>
      <c r="ADQ92" s="10"/>
      <c r="ADR92" s="10"/>
      <c r="ADS92" s="10"/>
      <c r="ADT92" s="10"/>
      <c r="ADU92" s="10"/>
      <c r="ADV92" s="10"/>
      <c r="ADW92" s="10"/>
      <c r="ADX92" s="10"/>
      <c r="ADY92" s="10"/>
      <c r="ADZ92" s="10"/>
      <c r="AEA92" s="10"/>
      <c r="AEB92" s="10"/>
      <c r="AEC92" s="10"/>
      <c r="AED92" s="10"/>
      <c r="AEE92" s="10"/>
      <c r="AEF92" s="10"/>
      <c r="AEG92" s="10"/>
      <c r="AEH92" s="10"/>
      <c r="AEI92" s="10"/>
      <c r="AEJ92" s="10"/>
      <c r="AEK92" s="10"/>
      <c r="AEL92" s="10"/>
      <c r="AEM92" s="10"/>
      <c r="AEN92" s="10"/>
      <c r="AEO92" s="10"/>
      <c r="AEP92" s="10"/>
      <c r="AEQ92" s="10"/>
      <c r="AER92" s="10"/>
      <c r="AES92" s="10"/>
      <c r="AET92" s="10"/>
      <c r="AEU92" s="10"/>
      <c r="AEV92" s="10"/>
      <c r="AEW92" s="10"/>
      <c r="AEX92" s="10"/>
      <c r="AEY92" s="10"/>
      <c r="AEZ92" s="10"/>
      <c r="AFA92" s="10"/>
      <c r="AFB92" s="10"/>
      <c r="AFC92" s="10"/>
      <c r="AFD92" s="10"/>
      <c r="AFE92" s="10"/>
      <c r="AFF92" s="10"/>
      <c r="AFG92" s="10"/>
      <c r="AFH92" s="10"/>
      <c r="AFI92" s="10"/>
      <c r="AFJ92" s="10"/>
      <c r="AFK92" s="10"/>
      <c r="AFL92" s="10"/>
      <c r="AFM92" s="10"/>
      <c r="AFN92" s="10"/>
      <c r="AFO92" s="10"/>
      <c r="AFP92" s="10"/>
      <c r="AFQ92" s="10"/>
      <c r="AFR92" s="10"/>
      <c r="AFS92" s="10"/>
      <c r="AFT92" s="10"/>
      <c r="AFU92" s="10"/>
      <c r="AFV92" s="10"/>
      <c r="AFW92" s="10"/>
      <c r="AFX92" s="10"/>
      <c r="AFY92" s="10"/>
      <c r="AFZ92" s="10"/>
      <c r="AGA92" s="10"/>
      <c r="AGB92" s="10"/>
      <c r="AGC92" s="10"/>
      <c r="AGD92" s="10"/>
      <c r="AGE92" s="10"/>
      <c r="AGF92" s="10"/>
      <c r="AGG92" s="10"/>
      <c r="AGH92" s="10"/>
      <c r="AGI92" s="10"/>
      <c r="AGJ92" s="10"/>
      <c r="AGK92" s="10"/>
      <c r="AGL92" s="10"/>
      <c r="AGM92" s="10"/>
      <c r="AGN92" s="10"/>
      <c r="AGO92" s="10"/>
      <c r="AGP92" s="10"/>
      <c r="AGQ92" s="10"/>
      <c r="AGR92" s="10"/>
      <c r="AGS92" s="10"/>
      <c r="AGT92" s="10"/>
      <c r="AGU92" s="10"/>
      <c r="AGV92" s="10"/>
      <c r="AGW92" s="10"/>
      <c r="AGX92" s="10"/>
      <c r="AGY92" s="10"/>
      <c r="AGZ92" s="10"/>
      <c r="AHA92" s="10"/>
      <c r="AHB92" s="10"/>
      <c r="AHC92" s="10"/>
      <c r="AHD92" s="10"/>
      <c r="AHE92" s="10"/>
      <c r="AHF92" s="10"/>
      <c r="AHG92" s="10"/>
      <c r="AHH92" s="10"/>
      <c r="AHI92" s="10"/>
      <c r="AHJ92" s="10"/>
      <c r="AHK92" s="10"/>
      <c r="AHL92" s="10"/>
      <c r="AHM92" s="10"/>
      <c r="AHN92" s="10"/>
      <c r="AHO92" s="10"/>
      <c r="AHP92" s="10"/>
      <c r="AHQ92" s="10"/>
      <c r="AHR92" s="10"/>
      <c r="AHS92" s="10"/>
      <c r="AHT92" s="10"/>
      <c r="AHU92" s="10"/>
      <c r="AHV92" s="10"/>
      <c r="AHW92" s="10"/>
      <c r="AHX92" s="10"/>
      <c r="AHY92" s="10"/>
      <c r="AHZ92" s="10"/>
      <c r="AIA92" s="10"/>
      <c r="AIB92" s="10"/>
      <c r="AIC92" s="10"/>
      <c r="AID92" s="10"/>
      <c r="AIE92" s="10"/>
      <c r="AIF92" s="10"/>
      <c r="AIG92" s="10"/>
      <c r="AIH92" s="10"/>
      <c r="AII92" s="10"/>
      <c r="AIJ92" s="10"/>
      <c r="AIK92" s="10"/>
      <c r="AIL92" s="10"/>
      <c r="AIM92" s="10"/>
      <c r="AIN92" s="10"/>
      <c r="AIO92" s="10"/>
      <c r="AIP92" s="10"/>
      <c r="AIQ92" s="10"/>
      <c r="AIR92" s="10"/>
      <c r="AIS92" s="10"/>
      <c r="AIT92" s="10"/>
      <c r="AIU92" s="10"/>
      <c r="AIV92" s="10"/>
      <c r="AIW92" s="10"/>
      <c r="AIX92" s="10"/>
      <c r="AIY92" s="10"/>
      <c r="AIZ92" s="10"/>
      <c r="AJA92" s="10"/>
      <c r="AJB92" s="10"/>
      <c r="AJC92" s="10"/>
      <c r="AJD92" s="10"/>
      <c r="AJE92" s="10"/>
      <c r="AJF92" s="10"/>
      <c r="AJG92" s="10"/>
      <c r="AJH92" s="10"/>
      <c r="AJI92" s="10"/>
      <c r="AJJ92" s="10"/>
      <c r="AJK92" s="10"/>
      <c r="AJL92" s="10"/>
      <c r="AJM92" s="10"/>
      <c r="AJN92" s="10"/>
      <c r="AJO92" s="10"/>
      <c r="AJP92" s="10"/>
      <c r="AJQ92" s="10"/>
      <c r="AJR92" s="10"/>
      <c r="AJS92" s="10"/>
      <c r="AJT92" s="10"/>
      <c r="AJU92" s="10"/>
      <c r="AJV92" s="10"/>
      <c r="AJW92" s="10"/>
      <c r="AJX92" s="10"/>
      <c r="AJY92" s="10"/>
      <c r="AJZ92" s="10"/>
      <c r="AKA92" s="10"/>
      <c r="AKB92" s="10"/>
      <c r="AKC92" s="10"/>
      <c r="AKD92" s="10"/>
      <c r="AKE92" s="10"/>
      <c r="AKF92" s="10"/>
      <c r="AKG92" s="10"/>
      <c r="AKH92" s="10"/>
      <c r="AKI92" s="10"/>
      <c r="AKJ92" s="10"/>
      <c r="AKK92" s="10"/>
      <c r="AKL92" s="10"/>
      <c r="AKM92" s="10"/>
      <c r="AKN92" s="10"/>
      <c r="AKO92" s="10"/>
      <c r="AKP92" s="10"/>
      <c r="AKQ92" s="10"/>
      <c r="AKR92" s="10"/>
      <c r="AKS92" s="10"/>
      <c r="AKT92" s="10"/>
      <c r="AKU92" s="10"/>
      <c r="AKV92" s="10"/>
      <c r="AKW92" s="10"/>
      <c r="AKX92" s="10"/>
      <c r="AKY92" s="10"/>
      <c r="AKZ92" s="10"/>
      <c r="ALA92" s="10"/>
      <c r="ALB92" s="10"/>
      <c r="ALC92" s="10"/>
      <c r="ALD92" s="10"/>
      <c r="ALE92" s="10"/>
      <c r="ALF92" s="10"/>
      <c r="ALG92" s="10"/>
      <c r="ALH92" s="10"/>
      <c r="ALI92" s="10"/>
      <c r="ALJ92" s="10"/>
      <c r="ALK92" s="10"/>
      <c r="ALL92" s="10"/>
      <c r="ALM92" s="10"/>
      <c r="ALN92" s="10"/>
      <c r="ALO92" s="10"/>
      <c r="ALP92" s="10"/>
      <c r="ALQ92" s="10"/>
      <c r="ALR92" s="10"/>
      <c r="ALS92" s="10"/>
      <c r="ALT92" s="10"/>
      <c r="ALU92" s="10"/>
      <c r="ALV92" s="10"/>
      <c r="ALW92" s="10"/>
      <c r="ALX92" s="10"/>
      <c r="ALY92" s="10"/>
      <c r="ALZ92" s="10"/>
      <c r="AMA92" s="36"/>
      <c r="AMB92" s="36"/>
      <c r="AMC92" s="36"/>
      <c r="AMD92" s="36"/>
      <c r="AME92" s="36"/>
      <c r="AMF92" s="36"/>
      <c r="AMG92" s="36"/>
      <c r="AMH92" s="36"/>
    </row>
    <row r="93" spans="1:1022">
      <c r="A93" s="39"/>
      <c r="B93" s="39"/>
      <c r="C93" s="39"/>
      <c r="D93" s="116"/>
      <c r="E93" s="40"/>
      <c r="F93" s="39"/>
      <c r="G93" s="32"/>
      <c r="H93" s="32"/>
      <c r="I93" s="31"/>
      <c r="J93" s="65"/>
      <c r="K93" s="31"/>
      <c r="L93" s="31"/>
      <c r="M93" s="31"/>
      <c r="N93" s="32"/>
      <c r="O93" s="32"/>
      <c r="P93" s="56"/>
      <c r="Q93" s="56"/>
      <c r="R93" s="56"/>
      <c r="S93" s="31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  <c r="XL93" s="10"/>
      <c r="XM93" s="10"/>
      <c r="XN93" s="10"/>
      <c r="XO93" s="10"/>
      <c r="XP93" s="10"/>
      <c r="XQ93" s="10"/>
      <c r="XR93" s="10"/>
      <c r="XS93" s="10"/>
      <c r="XT93" s="10"/>
      <c r="XU93" s="10"/>
      <c r="XV93" s="10"/>
      <c r="XW93" s="10"/>
      <c r="XX93" s="10"/>
      <c r="XY93" s="10"/>
      <c r="XZ93" s="10"/>
      <c r="YA93" s="10"/>
      <c r="YB93" s="10"/>
      <c r="YC93" s="10"/>
      <c r="YD93" s="10"/>
      <c r="YE93" s="10"/>
      <c r="YF93" s="10"/>
      <c r="YG93" s="10"/>
      <c r="YH93" s="10"/>
      <c r="YI93" s="10"/>
      <c r="YJ93" s="10"/>
      <c r="YK93" s="10"/>
      <c r="YL93" s="10"/>
      <c r="YM93" s="10"/>
      <c r="YN93" s="10"/>
      <c r="YO93" s="10"/>
      <c r="YP93" s="10"/>
      <c r="YQ93" s="10"/>
      <c r="YR93" s="10"/>
      <c r="YS93" s="10"/>
      <c r="YT93" s="10"/>
      <c r="YU93" s="10"/>
      <c r="YV93" s="10"/>
      <c r="YW93" s="10"/>
      <c r="YX93" s="10"/>
      <c r="YY93" s="10"/>
      <c r="YZ93" s="10"/>
      <c r="ZA93" s="10"/>
      <c r="ZB93" s="10"/>
      <c r="ZC93" s="10"/>
      <c r="ZD93" s="10"/>
      <c r="ZE93" s="10"/>
      <c r="ZF93" s="10"/>
      <c r="ZG93" s="10"/>
      <c r="ZH93" s="10"/>
      <c r="ZI93" s="10"/>
      <c r="ZJ93" s="10"/>
      <c r="ZK93" s="10"/>
      <c r="ZL93" s="10"/>
      <c r="ZM93" s="10"/>
      <c r="ZN93" s="10"/>
      <c r="ZO93" s="10"/>
      <c r="ZP93" s="10"/>
      <c r="ZQ93" s="10"/>
      <c r="ZR93" s="10"/>
      <c r="ZS93" s="10"/>
      <c r="ZT93" s="10"/>
      <c r="ZU93" s="10"/>
      <c r="ZV93" s="10"/>
      <c r="ZW93" s="10"/>
      <c r="ZX93" s="10"/>
      <c r="ZY93" s="10"/>
      <c r="ZZ93" s="10"/>
      <c r="AAA93" s="10"/>
      <c r="AAB93" s="10"/>
      <c r="AAC93" s="10"/>
      <c r="AAD93" s="10"/>
      <c r="AAE93" s="10"/>
      <c r="AAF93" s="10"/>
      <c r="AAG93" s="10"/>
      <c r="AAH93" s="10"/>
      <c r="AAI93" s="10"/>
      <c r="AAJ93" s="10"/>
      <c r="AAK93" s="10"/>
      <c r="AAL93" s="10"/>
      <c r="AAM93" s="10"/>
      <c r="AAN93" s="10"/>
      <c r="AAO93" s="10"/>
      <c r="AAP93" s="10"/>
      <c r="AAQ93" s="10"/>
      <c r="AAR93" s="10"/>
      <c r="AAS93" s="10"/>
      <c r="AAT93" s="10"/>
      <c r="AAU93" s="10"/>
      <c r="AAV93" s="10"/>
      <c r="AAW93" s="10"/>
      <c r="AAX93" s="10"/>
      <c r="AAY93" s="10"/>
      <c r="AAZ93" s="10"/>
      <c r="ABA93" s="10"/>
      <c r="ABB93" s="10"/>
      <c r="ABC93" s="10"/>
      <c r="ABD93" s="10"/>
      <c r="ABE93" s="10"/>
      <c r="ABF93" s="10"/>
      <c r="ABG93" s="10"/>
      <c r="ABH93" s="10"/>
      <c r="ABI93" s="10"/>
      <c r="ABJ93" s="10"/>
      <c r="ABK93" s="10"/>
      <c r="ABL93" s="10"/>
      <c r="ABM93" s="10"/>
      <c r="ABN93" s="10"/>
      <c r="ABO93" s="10"/>
      <c r="ABP93" s="10"/>
      <c r="ABQ93" s="10"/>
      <c r="ABR93" s="10"/>
      <c r="ABS93" s="10"/>
      <c r="ABT93" s="10"/>
      <c r="ABU93" s="10"/>
      <c r="ABV93" s="10"/>
      <c r="ABW93" s="10"/>
      <c r="ABX93" s="10"/>
      <c r="ABY93" s="10"/>
      <c r="ABZ93" s="10"/>
      <c r="ACA93" s="10"/>
      <c r="ACB93" s="10"/>
      <c r="ACC93" s="10"/>
      <c r="ACD93" s="10"/>
      <c r="ACE93" s="10"/>
      <c r="ACF93" s="10"/>
      <c r="ACG93" s="10"/>
      <c r="ACH93" s="10"/>
      <c r="ACI93" s="10"/>
      <c r="ACJ93" s="10"/>
      <c r="ACK93" s="10"/>
      <c r="ACL93" s="10"/>
      <c r="ACM93" s="10"/>
      <c r="ACN93" s="10"/>
      <c r="ACO93" s="10"/>
      <c r="ACP93" s="10"/>
      <c r="ACQ93" s="10"/>
      <c r="ACR93" s="10"/>
      <c r="ACS93" s="10"/>
      <c r="ACT93" s="10"/>
      <c r="ACU93" s="10"/>
      <c r="ACV93" s="10"/>
      <c r="ACW93" s="10"/>
      <c r="ACX93" s="10"/>
      <c r="ACY93" s="10"/>
      <c r="ACZ93" s="10"/>
      <c r="ADA93" s="10"/>
      <c r="ADB93" s="10"/>
      <c r="ADC93" s="10"/>
      <c r="ADD93" s="10"/>
      <c r="ADE93" s="10"/>
      <c r="ADF93" s="10"/>
      <c r="ADG93" s="10"/>
      <c r="ADH93" s="10"/>
      <c r="ADI93" s="10"/>
      <c r="ADJ93" s="10"/>
      <c r="ADK93" s="10"/>
      <c r="ADL93" s="10"/>
      <c r="ADM93" s="10"/>
      <c r="ADN93" s="10"/>
      <c r="ADO93" s="10"/>
      <c r="ADP93" s="10"/>
      <c r="ADQ93" s="10"/>
      <c r="ADR93" s="10"/>
      <c r="ADS93" s="10"/>
      <c r="ADT93" s="10"/>
      <c r="ADU93" s="10"/>
      <c r="ADV93" s="10"/>
      <c r="ADW93" s="10"/>
      <c r="ADX93" s="10"/>
      <c r="ADY93" s="10"/>
      <c r="ADZ93" s="10"/>
      <c r="AEA93" s="10"/>
      <c r="AEB93" s="10"/>
      <c r="AEC93" s="10"/>
      <c r="AED93" s="10"/>
      <c r="AEE93" s="10"/>
      <c r="AEF93" s="10"/>
      <c r="AEG93" s="10"/>
      <c r="AEH93" s="10"/>
      <c r="AEI93" s="10"/>
      <c r="AEJ93" s="10"/>
      <c r="AEK93" s="10"/>
      <c r="AEL93" s="10"/>
      <c r="AEM93" s="10"/>
      <c r="AEN93" s="10"/>
      <c r="AEO93" s="10"/>
      <c r="AEP93" s="10"/>
      <c r="AEQ93" s="10"/>
      <c r="AER93" s="10"/>
      <c r="AES93" s="10"/>
      <c r="AET93" s="10"/>
      <c r="AEU93" s="10"/>
      <c r="AEV93" s="10"/>
      <c r="AEW93" s="10"/>
      <c r="AEX93" s="10"/>
      <c r="AEY93" s="10"/>
      <c r="AEZ93" s="10"/>
      <c r="AFA93" s="10"/>
      <c r="AFB93" s="10"/>
      <c r="AFC93" s="10"/>
      <c r="AFD93" s="10"/>
      <c r="AFE93" s="10"/>
      <c r="AFF93" s="10"/>
      <c r="AFG93" s="10"/>
      <c r="AFH93" s="10"/>
      <c r="AFI93" s="10"/>
      <c r="AFJ93" s="10"/>
      <c r="AFK93" s="10"/>
      <c r="AFL93" s="10"/>
      <c r="AFM93" s="10"/>
      <c r="AFN93" s="10"/>
      <c r="AFO93" s="10"/>
      <c r="AFP93" s="10"/>
      <c r="AFQ93" s="10"/>
      <c r="AFR93" s="10"/>
      <c r="AFS93" s="10"/>
      <c r="AFT93" s="10"/>
      <c r="AFU93" s="10"/>
      <c r="AFV93" s="10"/>
      <c r="AFW93" s="10"/>
      <c r="AFX93" s="10"/>
      <c r="AFY93" s="10"/>
      <c r="AFZ93" s="10"/>
      <c r="AGA93" s="10"/>
      <c r="AGB93" s="10"/>
      <c r="AGC93" s="10"/>
      <c r="AGD93" s="10"/>
      <c r="AGE93" s="10"/>
      <c r="AGF93" s="10"/>
      <c r="AGG93" s="10"/>
      <c r="AGH93" s="10"/>
      <c r="AGI93" s="10"/>
      <c r="AGJ93" s="10"/>
      <c r="AGK93" s="10"/>
      <c r="AGL93" s="10"/>
      <c r="AGM93" s="10"/>
      <c r="AGN93" s="10"/>
      <c r="AGO93" s="10"/>
      <c r="AGP93" s="10"/>
      <c r="AGQ93" s="10"/>
      <c r="AGR93" s="10"/>
      <c r="AGS93" s="10"/>
      <c r="AGT93" s="10"/>
      <c r="AGU93" s="10"/>
      <c r="AGV93" s="10"/>
      <c r="AGW93" s="10"/>
      <c r="AGX93" s="10"/>
      <c r="AGY93" s="10"/>
      <c r="AGZ93" s="10"/>
      <c r="AHA93" s="10"/>
      <c r="AHB93" s="10"/>
      <c r="AHC93" s="10"/>
      <c r="AHD93" s="10"/>
      <c r="AHE93" s="10"/>
      <c r="AHF93" s="10"/>
      <c r="AHG93" s="10"/>
      <c r="AHH93" s="10"/>
      <c r="AHI93" s="10"/>
      <c r="AHJ93" s="10"/>
      <c r="AHK93" s="10"/>
      <c r="AHL93" s="10"/>
      <c r="AHM93" s="10"/>
      <c r="AHN93" s="10"/>
      <c r="AHO93" s="10"/>
      <c r="AHP93" s="10"/>
      <c r="AHQ93" s="10"/>
      <c r="AHR93" s="10"/>
      <c r="AHS93" s="10"/>
      <c r="AHT93" s="10"/>
      <c r="AHU93" s="10"/>
      <c r="AHV93" s="10"/>
      <c r="AHW93" s="10"/>
      <c r="AHX93" s="10"/>
      <c r="AHY93" s="10"/>
      <c r="AHZ93" s="10"/>
      <c r="AIA93" s="10"/>
      <c r="AIB93" s="10"/>
      <c r="AIC93" s="10"/>
      <c r="AID93" s="10"/>
      <c r="AIE93" s="10"/>
      <c r="AIF93" s="10"/>
      <c r="AIG93" s="10"/>
      <c r="AIH93" s="10"/>
      <c r="AII93" s="10"/>
      <c r="AIJ93" s="10"/>
      <c r="AIK93" s="10"/>
      <c r="AIL93" s="10"/>
      <c r="AIM93" s="10"/>
      <c r="AIN93" s="10"/>
      <c r="AIO93" s="10"/>
      <c r="AIP93" s="10"/>
      <c r="AIQ93" s="10"/>
      <c r="AIR93" s="10"/>
      <c r="AIS93" s="10"/>
      <c r="AIT93" s="10"/>
      <c r="AIU93" s="10"/>
      <c r="AIV93" s="10"/>
      <c r="AIW93" s="10"/>
      <c r="AIX93" s="10"/>
      <c r="AIY93" s="10"/>
      <c r="AIZ93" s="10"/>
      <c r="AJA93" s="10"/>
      <c r="AJB93" s="10"/>
      <c r="AJC93" s="10"/>
      <c r="AJD93" s="10"/>
      <c r="AJE93" s="10"/>
      <c r="AJF93" s="10"/>
      <c r="AJG93" s="10"/>
      <c r="AJH93" s="10"/>
      <c r="AJI93" s="10"/>
      <c r="AJJ93" s="10"/>
      <c r="AJK93" s="10"/>
      <c r="AJL93" s="10"/>
      <c r="AJM93" s="10"/>
      <c r="AJN93" s="10"/>
      <c r="AJO93" s="10"/>
      <c r="AJP93" s="10"/>
      <c r="AJQ93" s="10"/>
      <c r="AJR93" s="10"/>
      <c r="AJS93" s="10"/>
      <c r="AJT93" s="10"/>
      <c r="AJU93" s="10"/>
      <c r="AJV93" s="10"/>
      <c r="AJW93" s="10"/>
      <c r="AJX93" s="10"/>
      <c r="AJY93" s="10"/>
      <c r="AJZ93" s="10"/>
      <c r="AKA93" s="10"/>
      <c r="AKB93" s="10"/>
      <c r="AKC93" s="10"/>
      <c r="AKD93" s="10"/>
      <c r="AKE93" s="10"/>
      <c r="AKF93" s="10"/>
      <c r="AKG93" s="10"/>
      <c r="AKH93" s="10"/>
      <c r="AKI93" s="10"/>
      <c r="AKJ93" s="10"/>
      <c r="AKK93" s="10"/>
      <c r="AKL93" s="10"/>
      <c r="AKM93" s="10"/>
      <c r="AKN93" s="10"/>
      <c r="AKO93" s="10"/>
      <c r="AKP93" s="10"/>
      <c r="AKQ93" s="10"/>
      <c r="AKR93" s="10"/>
      <c r="AKS93" s="10"/>
      <c r="AKT93" s="10"/>
      <c r="AKU93" s="10"/>
      <c r="AKV93" s="10"/>
      <c r="AKW93" s="10"/>
      <c r="AKX93" s="10"/>
      <c r="AKY93" s="10"/>
      <c r="AKZ93" s="10"/>
      <c r="ALA93" s="10"/>
      <c r="ALB93" s="10"/>
      <c r="ALC93" s="10"/>
      <c r="ALD93" s="10"/>
      <c r="ALE93" s="10"/>
      <c r="ALF93" s="10"/>
      <c r="ALG93" s="10"/>
      <c r="ALH93" s="10"/>
      <c r="ALI93" s="10"/>
      <c r="ALJ93" s="10"/>
      <c r="ALK93" s="10"/>
      <c r="ALL93" s="10"/>
      <c r="ALM93" s="10"/>
      <c r="ALN93" s="10"/>
      <c r="ALO93" s="10"/>
      <c r="ALP93" s="10"/>
      <c r="ALQ93" s="10"/>
      <c r="ALR93" s="10"/>
      <c r="ALS93" s="10"/>
      <c r="ALT93" s="10"/>
      <c r="ALU93" s="10"/>
      <c r="ALV93" s="10"/>
      <c r="ALW93" s="10"/>
      <c r="ALX93" s="10"/>
      <c r="ALY93" s="10"/>
      <c r="ALZ93" s="10"/>
      <c r="AMA93" s="12"/>
      <c r="AMB93" s="12"/>
      <c r="AMC93" s="12"/>
      <c r="AMD93" s="12"/>
      <c r="AME93" s="12"/>
      <c r="AMF93" s="12"/>
      <c r="AMG93" s="12"/>
      <c r="AMH93" s="12"/>
    </row>
    <row r="94" spans="1:1022" ht="15">
      <c r="A94" s="39" t="s">
        <v>21</v>
      </c>
      <c r="B94" s="39" t="s">
        <v>350</v>
      </c>
      <c r="C94" s="39" t="s">
        <v>351</v>
      </c>
      <c r="D94" s="39"/>
      <c r="E94" s="40"/>
      <c r="F94" s="39" t="s">
        <v>352</v>
      </c>
      <c r="G94" s="40" t="s">
        <v>353</v>
      </c>
      <c r="H94" s="40">
        <v>813</v>
      </c>
      <c r="I94" s="39" t="s">
        <v>201</v>
      </c>
      <c r="J94" s="69"/>
      <c r="K94" s="70"/>
      <c r="L94" s="70"/>
      <c r="M94" s="70"/>
      <c r="N94" s="71" t="s">
        <v>354</v>
      </c>
      <c r="O94" s="73" t="s">
        <v>355</v>
      </c>
      <c r="P94" s="76">
        <v>41929</v>
      </c>
      <c r="Q94" s="76">
        <v>41960</v>
      </c>
      <c r="R94" s="117" t="s">
        <v>356</v>
      </c>
      <c r="S94" s="70" t="s">
        <v>357</v>
      </c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  <c r="IW94" s="78"/>
      <c r="IX94" s="78"/>
      <c r="IY94" s="78"/>
      <c r="IZ94" s="78"/>
      <c r="JA94" s="78"/>
      <c r="JB94" s="78"/>
      <c r="JC94" s="78"/>
      <c r="JD94" s="78"/>
      <c r="JE94" s="78"/>
      <c r="JF94" s="78"/>
      <c r="JG94" s="78"/>
      <c r="JH94" s="78"/>
      <c r="JI94" s="78"/>
      <c r="JJ94" s="78"/>
      <c r="JK94" s="78"/>
      <c r="JL94" s="78"/>
      <c r="JM94" s="78"/>
      <c r="JN94" s="78"/>
      <c r="JO94" s="78"/>
      <c r="JP94" s="78"/>
      <c r="JQ94" s="78"/>
      <c r="JR94" s="78"/>
      <c r="JS94" s="78"/>
      <c r="JT94" s="78"/>
      <c r="JU94" s="78"/>
      <c r="JV94" s="78"/>
      <c r="JW94" s="78"/>
      <c r="JX94" s="78"/>
      <c r="JY94" s="78"/>
      <c r="JZ94" s="78"/>
      <c r="KA94" s="78"/>
      <c r="KB94" s="78"/>
      <c r="KC94" s="78"/>
      <c r="KD94" s="78"/>
      <c r="KE94" s="78"/>
      <c r="KF94" s="78"/>
      <c r="KG94" s="78"/>
      <c r="KH94" s="78"/>
      <c r="KI94" s="78"/>
      <c r="KJ94" s="78"/>
      <c r="KK94" s="78"/>
      <c r="KL94" s="78"/>
      <c r="KM94" s="78"/>
      <c r="KN94" s="78"/>
      <c r="KO94" s="78"/>
      <c r="KP94" s="78"/>
      <c r="KQ94" s="78"/>
      <c r="KR94" s="78"/>
      <c r="KS94" s="78"/>
      <c r="KT94" s="78"/>
      <c r="KU94" s="78"/>
      <c r="KV94" s="78"/>
      <c r="KW94" s="78"/>
      <c r="KX94" s="78"/>
      <c r="KY94" s="78"/>
      <c r="KZ94" s="78"/>
      <c r="LA94" s="78"/>
      <c r="LB94" s="78"/>
      <c r="LC94" s="78"/>
      <c r="LD94" s="78"/>
      <c r="LE94" s="78"/>
      <c r="LF94" s="78"/>
      <c r="LG94" s="78"/>
      <c r="LH94" s="78"/>
      <c r="LI94" s="78"/>
      <c r="LJ94" s="78"/>
      <c r="LK94" s="78"/>
      <c r="LL94" s="78"/>
      <c r="LM94" s="78"/>
      <c r="LN94" s="78"/>
      <c r="LO94" s="78"/>
      <c r="LP94" s="78"/>
      <c r="LQ94" s="78"/>
      <c r="LR94" s="78"/>
      <c r="LS94" s="78"/>
      <c r="LT94" s="78"/>
      <c r="LU94" s="78"/>
      <c r="LV94" s="78"/>
      <c r="LW94" s="78"/>
      <c r="LX94" s="78"/>
      <c r="LY94" s="78"/>
      <c r="LZ94" s="78"/>
      <c r="MA94" s="78"/>
      <c r="MB94" s="78"/>
      <c r="MC94" s="78"/>
      <c r="MD94" s="78"/>
      <c r="ME94" s="78"/>
      <c r="MF94" s="78"/>
      <c r="MG94" s="78"/>
      <c r="MH94" s="78"/>
      <c r="MI94" s="78"/>
      <c r="MJ94" s="78"/>
      <c r="MK94" s="78"/>
      <c r="ML94" s="78"/>
      <c r="MM94" s="78"/>
      <c r="MN94" s="78"/>
      <c r="MO94" s="78"/>
      <c r="MP94" s="78"/>
      <c r="MQ94" s="78"/>
      <c r="MR94" s="78"/>
      <c r="MS94" s="78"/>
      <c r="MT94" s="78"/>
      <c r="MU94" s="78"/>
      <c r="MV94" s="78"/>
      <c r="MW94" s="78"/>
      <c r="MX94" s="78"/>
      <c r="MY94" s="78"/>
      <c r="MZ94" s="78"/>
      <c r="NA94" s="78"/>
      <c r="NB94" s="78"/>
      <c r="NC94" s="78"/>
      <c r="ND94" s="78"/>
      <c r="NE94" s="78"/>
      <c r="NF94" s="78"/>
      <c r="NG94" s="78"/>
      <c r="NH94" s="78"/>
      <c r="NI94" s="78"/>
      <c r="NJ94" s="78"/>
      <c r="NK94" s="78"/>
      <c r="NL94" s="78"/>
      <c r="NM94" s="78"/>
      <c r="NN94" s="78"/>
      <c r="NO94" s="78"/>
      <c r="NP94" s="78"/>
      <c r="NQ94" s="78"/>
      <c r="NR94" s="78"/>
      <c r="NS94" s="78"/>
      <c r="NT94" s="78"/>
      <c r="NU94" s="78"/>
      <c r="NV94" s="78"/>
      <c r="NW94" s="78"/>
      <c r="NX94" s="78"/>
      <c r="NY94" s="78"/>
      <c r="NZ94" s="78"/>
      <c r="OA94" s="78"/>
      <c r="OB94" s="78"/>
      <c r="OC94" s="78"/>
      <c r="OD94" s="78"/>
      <c r="OE94" s="78"/>
      <c r="OF94" s="78"/>
      <c r="OG94" s="78"/>
      <c r="OH94" s="78"/>
      <c r="OI94" s="78"/>
      <c r="OJ94" s="78"/>
      <c r="OK94" s="78"/>
      <c r="OL94" s="78"/>
      <c r="OM94" s="78"/>
      <c r="ON94" s="78"/>
      <c r="OO94" s="78"/>
      <c r="OP94" s="78"/>
      <c r="OQ94" s="78"/>
      <c r="OR94" s="78"/>
      <c r="OS94" s="78"/>
      <c r="OT94" s="78"/>
      <c r="OU94" s="78"/>
      <c r="OV94" s="78"/>
      <c r="OW94" s="78"/>
      <c r="OX94" s="78"/>
      <c r="OY94" s="78"/>
      <c r="OZ94" s="78"/>
      <c r="PA94" s="78"/>
      <c r="PB94" s="78"/>
      <c r="PC94" s="78"/>
      <c r="PD94" s="78"/>
      <c r="PE94" s="78"/>
      <c r="PF94" s="78"/>
      <c r="PG94" s="78"/>
      <c r="PH94" s="78"/>
      <c r="PI94" s="78"/>
      <c r="PJ94" s="78"/>
      <c r="PK94" s="78"/>
      <c r="PL94" s="78"/>
      <c r="PM94" s="78"/>
      <c r="PN94" s="78"/>
      <c r="PO94" s="78"/>
      <c r="PP94" s="78"/>
      <c r="PQ94" s="78"/>
      <c r="PR94" s="78"/>
      <c r="PS94" s="78"/>
      <c r="PT94" s="78"/>
      <c r="PU94" s="78"/>
      <c r="PV94" s="78"/>
      <c r="PW94" s="78"/>
      <c r="PX94" s="78"/>
      <c r="PY94" s="78"/>
      <c r="PZ94" s="78"/>
      <c r="QA94" s="78"/>
      <c r="QB94" s="78"/>
      <c r="QC94" s="78"/>
      <c r="QD94" s="78"/>
      <c r="QE94" s="78"/>
      <c r="QF94" s="78"/>
      <c r="QG94" s="78"/>
      <c r="QH94" s="78"/>
      <c r="QI94" s="78"/>
      <c r="QJ94" s="78"/>
      <c r="QK94" s="78"/>
      <c r="QL94" s="78"/>
      <c r="QM94" s="78"/>
      <c r="QN94" s="78"/>
      <c r="QO94" s="78"/>
      <c r="QP94" s="78"/>
      <c r="QQ94" s="78"/>
      <c r="QR94" s="78"/>
      <c r="QS94" s="78"/>
      <c r="QT94" s="78"/>
      <c r="QU94" s="78"/>
      <c r="QV94" s="78"/>
      <c r="QW94" s="78"/>
      <c r="QX94" s="78"/>
      <c r="QY94" s="78"/>
      <c r="QZ94" s="78"/>
      <c r="RA94" s="78"/>
      <c r="RB94" s="78"/>
      <c r="RC94" s="78"/>
      <c r="RD94" s="78"/>
      <c r="RE94" s="78"/>
      <c r="RF94" s="78"/>
      <c r="RG94" s="78"/>
      <c r="RH94" s="78"/>
      <c r="RI94" s="78"/>
      <c r="RJ94" s="78"/>
      <c r="RK94" s="78"/>
      <c r="RL94" s="78"/>
      <c r="RM94" s="78"/>
      <c r="RN94" s="78"/>
      <c r="RO94" s="78"/>
      <c r="RP94" s="78"/>
      <c r="RQ94" s="78"/>
      <c r="RR94" s="78"/>
      <c r="RS94" s="78"/>
      <c r="RT94" s="78"/>
      <c r="RU94" s="78"/>
      <c r="RV94" s="78"/>
      <c r="RW94" s="78"/>
      <c r="RX94" s="78"/>
      <c r="RY94" s="78"/>
      <c r="RZ94" s="78"/>
      <c r="SA94" s="78"/>
      <c r="SB94" s="78"/>
      <c r="SC94" s="78"/>
      <c r="SD94" s="78"/>
      <c r="SE94" s="78"/>
      <c r="SF94" s="78"/>
      <c r="SG94" s="78"/>
      <c r="SH94" s="78"/>
      <c r="SI94" s="78"/>
      <c r="SJ94" s="78"/>
      <c r="SK94" s="78"/>
      <c r="SL94" s="78"/>
      <c r="SM94" s="78"/>
      <c r="SN94" s="78"/>
      <c r="SO94" s="78"/>
      <c r="SP94" s="78"/>
      <c r="SQ94" s="78"/>
      <c r="SR94" s="78"/>
      <c r="SS94" s="78"/>
      <c r="ST94" s="78"/>
      <c r="SU94" s="78"/>
      <c r="SV94" s="78"/>
      <c r="SW94" s="78"/>
      <c r="SX94" s="78"/>
      <c r="SY94" s="78"/>
      <c r="SZ94" s="78"/>
      <c r="TA94" s="78"/>
      <c r="TB94" s="78"/>
      <c r="TC94" s="78"/>
      <c r="TD94" s="78"/>
      <c r="TE94" s="78"/>
      <c r="TF94" s="78"/>
      <c r="TG94" s="78"/>
      <c r="TH94" s="78"/>
      <c r="TI94" s="78"/>
      <c r="TJ94" s="78"/>
      <c r="TK94" s="78"/>
      <c r="TL94" s="78"/>
      <c r="TM94" s="78"/>
      <c r="TN94" s="78"/>
      <c r="TO94" s="78"/>
      <c r="TP94" s="78"/>
      <c r="TQ94" s="78"/>
      <c r="TR94" s="78"/>
      <c r="TS94" s="78"/>
      <c r="TT94" s="78"/>
      <c r="TU94" s="78"/>
      <c r="TV94" s="78"/>
      <c r="TW94" s="78"/>
      <c r="TX94" s="78"/>
      <c r="TY94" s="78"/>
      <c r="TZ94" s="78"/>
      <c r="UA94" s="78"/>
      <c r="UB94" s="78"/>
      <c r="UC94" s="78"/>
      <c r="UD94" s="78"/>
      <c r="UE94" s="78"/>
      <c r="UF94" s="78"/>
      <c r="UG94" s="78"/>
      <c r="UH94" s="78"/>
      <c r="UI94" s="78"/>
      <c r="UJ94" s="78"/>
      <c r="UK94" s="78"/>
      <c r="UL94" s="78"/>
      <c r="UM94" s="78"/>
      <c r="UN94" s="78"/>
      <c r="UO94" s="78"/>
      <c r="UP94" s="78"/>
      <c r="UQ94" s="78"/>
      <c r="UR94" s="78"/>
      <c r="US94" s="78"/>
      <c r="UT94" s="78"/>
      <c r="UU94" s="78"/>
      <c r="UV94" s="78"/>
      <c r="UW94" s="78"/>
      <c r="UX94" s="78"/>
      <c r="UY94" s="78"/>
      <c r="UZ94" s="78"/>
      <c r="VA94" s="78"/>
      <c r="VB94" s="78"/>
      <c r="VC94" s="78"/>
      <c r="VD94" s="78"/>
      <c r="VE94" s="78"/>
      <c r="VF94" s="78"/>
      <c r="VG94" s="78"/>
      <c r="VH94" s="78"/>
      <c r="VI94" s="78"/>
      <c r="VJ94" s="78"/>
      <c r="VK94" s="78"/>
      <c r="VL94" s="78"/>
      <c r="VM94" s="78"/>
      <c r="VN94" s="78"/>
      <c r="VO94" s="78"/>
      <c r="VP94" s="78"/>
      <c r="VQ94" s="78"/>
      <c r="VR94" s="78"/>
      <c r="VS94" s="78"/>
      <c r="VT94" s="78"/>
      <c r="VU94" s="78"/>
      <c r="VV94" s="78"/>
      <c r="VW94" s="78"/>
      <c r="VX94" s="78"/>
      <c r="VY94" s="78"/>
      <c r="VZ94" s="78"/>
      <c r="WA94" s="78"/>
      <c r="WB94" s="78"/>
      <c r="WC94" s="78"/>
      <c r="WD94" s="78"/>
      <c r="WE94" s="78"/>
      <c r="WF94" s="78"/>
      <c r="WG94" s="78"/>
      <c r="WH94" s="78"/>
      <c r="WI94" s="78"/>
      <c r="WJ94" s="78"/>
      <c r="WK94" s="78"/>
      <c r="WL94" s="78"/>
      <c r="WM94" s="78"/>
      <c r="WN94" s="78"/>
      <c r="WO94" s="78"/>
      <c r="WP94" s="78"/>
      <c r="WQ94" s="78"/>
      <c r="WR94" s="78"/>
      <c r="WS94" s="78"/>
      <c r="WT94" s="78"/>
      <c r="WU94" s="78"/>
      <c r="WV94" s="78"/>
      <c r="WW94" s="78"/>
      <c r="WX94" s="78"/>
      <c r="WY94" s="78"/>
      <c r="WZ94" s="78"/>
      <c r="XA94" s="78"/>
      <c r="XB94" s="78"/>
      <c r="XC94" s="78"/>
      <c r="XD94" s="78"/>
      <c r="XE94" s="78"/>
      <c r="XF94" s="78"/>
      <c r="XG94" s="78"/>
      <c r="XH94" s="78"/>
      <c r="XI94" s="78"/>
      <c r="XJ94" s="78"/>
      <c r="XK94" s="78"/>
      <c r="XL94" s="78"/>
      <c r="XM94" s="78"/>
      <c r="XN94" s="78"/>
      <c r="XO94" s="78"/>
      <c r="XP94" s="78"/>
      <c r="XQ94" s="78"/>
      <c r="XR94" s="78"/>
      <c r="XS94" s="78"/>
      <c r="XT94" s="78"/>
      <c r="XU94" s="78"/>
      <c r="XV94" s="78"/>
      <c r="XW94" s="78"/>
      <c r="XX94" s="78"/>
      <c r="XY94" s="78"/>
      <c r="XZ94" s="78"/>
      <c r="YA94" s="78"/>
      <c r="YB94" s="78"/>
      <c r="YC94" s="78"/>
      <c r="YD94" s="78"/>
      <c r="YE94" s="78"/>
      <c r="YF94" s="78"/>
      <c r="YG94" s="78"/>
      <c r="YH94" s="78"/>
      <c r="YI94" s="78"/>
      <c r="YJ94" s="78"/>
      <c r="YK94" s="78"/>
      <c r="YL94" s="78"/>
      <c r="YM94" s="78"/>
      <c r="YN94" s="78"/>
      <c r="YO94" s="78"/>
      <c r="YP94" s="78"/>
      <c r="YQ94" s="78"/>
      <c r="YR94" s="78"/>
      <c r="YS94" s="78"/>
      <c r="YT94" s="78"/>
      <c r="YU94" s="78"/>
      <c r="YV94" s="78"/>
      <c r="YW94" s="78"/>
      <c r="YX94" s="78"/>
      <c r="YY94" s="78"/>
      <c r="YZ94" s="78"/>
      <c r="ZA94" s="78"/>
      <c r="ZB94" s="78"/>
      <c r="ZC94" s="78"/>
      <c r="ZD94" s="78"/>
      <c r="ZE94" s="78"/>
      <c r="ZF94" s="78"/>
      <c r="ZG94" s="78"/>
      <c r="ZH94" s="78"/>
      <c r="ZI94" s="78"/>
      <c r="ZJ94" s="78"/>
      <c r="ZK94" s="78"/>
      <c r="ZL94" s="78"/>
      <c r="ZM94" s="78"/>
      <c r="ZN94" s="78"/>
      <c r="ZO94" s="78"/>
      <c r="ZP94" s="78"/>
      <c r="ZQ94" s="78"/>
      <c r="ZR94" s="78"/>
      <c r="ZS94" s="78"/>
      <c r="ZT94" s="78"/>
      <c r="ZU94" s="78"/>
      <c r="ZV94" s="78"/>
      <c r="ZW94" s="78"/>
      <c r="ZX94" s="78"/>
      <c r="ZY94" s="78"/>
      <c r="ZZ94" s="78"/>
      <c r="AAA94" s="78"/>
      <c r="AAB94" s="78"/>
      <c r="AAC94" s="78"/>
      <c r="AAD94" s="78"/>
      <c r="AAE94" s="78"/>
      <c r="AAF94" s="78"/>
      <c r="AAG94" s="78"/>
      <c r="AAH94" s="78"/>
      <c r="AAI94" s="78"/>
      <c r="AAJ94" s="78"/>
      <c r="AAK94" s="78"/>
      <c r="AAL94" s="78"/>
      <c r="AAM94" s="78"/>
      <c r="AAN94" s="78"/>
      <c r="AAO94" s="78"/>
      <c r="AAP94" s="78"/>
      <c r="AAQ94" s="78"/>
      <c r="AAR94" s="78"/>
      <c r="AAS94" s="78"/>
      <c r="AAT94" s="78"/>
      <c r="AAU94" s="78"/>
      <c r="AAV94" s="78"/>
      <c r="AAW94" s="78"/>
      <c r="AAX94" s="78"/>
      <c r="AAY94" s="78"/>
      <c r="AAZ94" s="78"/>
      <c r="ABA94" s="78"/>
      <c r="ABB94" s="78"/>
      <c r="ABC94" s="78"/>
      <c r="ABD94" s="78"/>
      <c r="ABE94" s="78"/>
      <c r="ABF94" s="78"/>
      <c r="ABG94" s="78"/>
      <c r="ABH94" s="78"/>
      <c r="ABI94" s="78"/>
      <c r="ABJ94" s="78"/>
      <c r="ABK94" s="78"/>
      <c r="ABL94" s="78"/>
      <c r="ABM94" s="78"/>
      <c r="ABN94" s="78"/>
      <c r="ABO94" s="78"/>
      <c r="ABP94" s="78"/>
      <c r="ABQ94" s="78"/>
      <c r="ABR94" s="78"/>
      <c r="ABS94" s="78"/>
      <c r="ABT94" s="78"/>
      <c r="ABU94" s="78"/>
      <c r="ABV94" s="78"/>
      <c r="ABW94" s="78"/>
      <c r="ABX94" s="78"/>
      <c r="ABY94" s="78"/>
      <c r="ABZ94" s="78"/>
      <c r="ACA94" s="78"/>
      <c r="ACB94" s="78"/>
      <c r="ACC94" s="78"/>
      <c r="ACD94" s="78"/>
      <c r="ACE94" s="78"/>
      <c r="ACF94" s="78"/>
      <c r="ACG94" s="78"/>
      <c r="ACH94" s="78"/>
      <c r="ACI94" s="78"/>
      <c r="ACJ94" s="78"/>
      <c r="ACK94" s="78"/>
      <c r="ACL94" s="78"/>
      <c r="ACM94" s="78"/>
      <c r="ACN94" s="78"/>
      <c r="ACO94" s="78"/>
      <c r="ACP94" s="78"/>
      <c r="ACQ94" s="78"/>
      <c r="ACR94" s="78"/>
      <c r="ACS94" s="78"/>
      <c r="ACT94" s="78"/>
      <c r="ACU94" s="78"/>
      <c r="ACV94" s="78"/>
      <c r="ACW94" s="78"/>
      <c r="ACX94" s="78"/>
      <c r="ACY94" s="78"/>
      <c r="ACZ94" s="78"/>
      <c r="ADA94" s="78"/>
      <c r="ADB94" s="78"/>
      <c r="ADC94" s="78"/>
      <c r="ADD94" s="78"/>
      <c r="ADE94" s="78"/>
      <c r="ADF94" s="78"/>
      <c r="ADG94" s="78"/>
      <c r="ADH94" s="78"/>
      <c r="ADI94" s="78"/>
      <c r="ADJ94" s="78"/>
      <c r="ADK94" s="78"/>
      <c r="ADL94" s="78"/>
      <c r="ADM94" s="78"/>
      <c r="ADN94" s="78"/>
      <c r="ADO94" s="78"/>
      <c r="ADP94" s="78"/>
      <c r="ADQ94" s="78"/>
      <c r="ADR94" s="78"/>
      <c r="ADS94" s="78"/>
      <c r="ADT94" s="78"/>
      <c r="ADU94" s="78"/>
      <c r="ADV94" s="78"/>
      <c r="ADW94" s="78"/>
      <c r="ADX94" s="78"/>
      <c r="ADY94" s="78"/>
      <c r="ADZ94" s="78"/>
      <c r="AEA94" s="78"/>
      <c r="AEB94" s="78"/>
      <c r="AEC94" s="78"/>
      <c r="AED94" s="78"/>
      <c r="AEE94" s="78"/>
      <c r="AEF94" s="78"/>
      <c r="AEG94" s="78"/>
      <c r="AEH94" s="78"/>
      <c r="AEI94" s="78"/>
      <c r="AEJ94" s="78"/>
      <c r="AEK94" s="78"/>
      <c r="AEL94" s="78"/>
      <c r="AEM94" s="78"/>
      <c r="AEN94" s="78"/>
      <c r="AEO94" s="78"/>
      <c r="AEP94" s="78"/>
      <c r="AEQ94" s="78"/>
      <c r="AER94" s="78"/>
      <c r="AES94" s="78"/>
      <c r="AET94" s="78"/>
      <c r="AEU94" s="78"/>
      <c r="AEV94" s="78"/>
      <c r="AEW94" s="78"/>
      <c r="AEX94" s="78"/>
      <c r="AEY94" s="78"/>
      <c r="AEZ94" s="78"/>
      <c r="AFA94" s="78"/>
      <c r="AFB94" s="78"/>
      <c r="AFC94" s="78"/>
      <c r="AFD94" s="78"/>
      <c r="AFE94" s="78"/>
      <c r="AFF94" s="78"/>
      <c r="AFG94" s="78"/>
      <c r="AFH94" s="78"/>
      <c r="AFI94" s="78"/>
      <c r="AFJ94" s="78"/>
      <c r="AFK94" s="78"/>
      <c r="AFL94" s="78"/>
      <c r="AFM94" s="78"/>
      <c r="AFN94" s="78"/>
      <c r="AFO94" s="78"/>
      <c r="AFP94" s="78"/>
      <c r="AFQ94" s="78"/>
      <c r="AFR94" s="78"/>
      <c r="AFS94" s="78"/>
      <c r="AFT94" s="78"/>
      <c r="AFU94" s="78"/>
      <c r="AFV94" s="78"/>
      <c r="AFW94" s="78"/>
      <c r="AFX94" s="78"/>
      <c r="AFY94" s="78"/>
      <c r="AFZ94" s="78"/>
      <c r="AGA94" s="78"/>
      <c r="AGB94" s="78"/>
      <c r="AGC94" s="78"/>
      <c r="AGD94" s="78"/>
      <c r="AGE94" s="78"/>
      <c r="AGF94" s="78"/>
      <c r="AGG94" s="78"/>
      <c r="AGH94" s="78"/>
      <c r="AGI94" s="78"/>
      <c r="AGJ94" s="78"/>
      <c r="AGK94" s="78"/>
      <c r="AGL94" s="78"/>
      <c r="AGM94" s="78"/>
      <c r="AGN94" s="78"/>
      <c r="AGO94" s="78"/>
      <c r="AGP94" s="78"/>
      <c r="AGQ94" s="78"/>
      <c r="AGR94" s="78"/>
      <c r="AGS94" s="78"/>
      <c r="AGT94" s="78"/>
      <c r="AGU94" s="78"/>
      <c r="AGV94" s="78"/>
      <c r="AGW94" s="78"/>
      <c r="AGX94" s="78"/>
      <c r="AGY94" s="78"/>
      <c r="AGZ94" s="78"/>
      <c r="AHA94" s="78"/>
      <c r="AHB94" s="78"/>
      <c r="AHC94" s="78"/>
      <c r="AHD94" s="78"/>
      <c r="AHE94" s="78"/>
      <c r="AHF94" s="78"/>
      <c r="AHG94" s="78"/>
      <c r="AHH94" s="78"/>
      <c r="AHI94" s="78"/>
      <c r="AHJ94" s="78"/>
      <c r="AHK94" s="78"/>
      <c r="AHL94" s="78"/>
      <c r="AHM94" s="78"/>
      <c r="AHN94" s="78"/>
      <c r="AHO94" s="78"/>
      <c r="AHP94" s="78"/>
      <c r="AHQ94" s="78"/>
      <c r="AHR94" s="78"/>
      <c r="AHS94" s="78"/>
      <c r="AHT94" s="78"/>
      <c r="AHU94" s="78"/>
      <c r="AHV94" s="78"/>
      <c r="AHW94" s="78"/>
      <c r="AHX94" s="78"/>
      <c r="AHY94" s="78"/>
      <c r="AHZ94" s="78"/>
      <c r="AIA94" s="78"/>
      <c r="AIB94" s="78"/>
      <c r="AIC94" s="78"/>
      <c r="AID94" s="78"/>
      <c r="AIE94" s="78"/>
      <c r="AIF94" s="78"/>
      <c r="AIG94" s="78"/>
      <c r="AIH94" s="78"/>
      <c r="AII94" s="78"/>
      <c r="AIJ94" s="78"/>
      <c r="AIK94" s="78"/>
      <c r="AIL94" s="78"/>
      <c r="AIM94" s="78"/>
      <c r="AIN94" s="78"/>
      <c r="AIO94" s="78"/>
      <c r="AIP94" s="78"/>
      <c r="AIQ94" s="78"/>
      <c r="AIR94" s="78"/>
      <c r="AIS94" s="78"/>
      <c r="AIT94" s="78"/>
      <c r="AIU94" s="78"/>
      <c r="AIV94" s="78"/>
      <c r="AIW94" s="78"/>
      <c r="AIX94" s="78"/>
      <c r="AIY94" s="78"/>
      <c r="AIZ94" s="78"/>
      <c r="AJA94" s="78"/>
      <c r="AJB94" s="78"/>
      <c r="AJC94" s="78"/>
      <c r="AJD94" s="78"/>
      <c r="AJE94" s="78"/>
      <c r="AJF94" s="78"/>
      <c r="AJG94" s="78"/>
      <c r="AJH94" s="78"/>
      <c r="AJI94" s="78"/>
      <c r="AJJ94" s="78"/>
      <c r="AJK94" s="78"/>
      <c r="AJL94" s="78"/>
      <c r="AJM94" s="78"/>
      <c r="AJN94" s="78"/>
      <c r="AJO94" s="78"/>
      <c r="AJP94" s="78"/>
      <c r="AJQ94" s="78"/>
      <c r="AJR94" s="78"/>
      <c r="AJS94" s="78"/>
      <c r="AJT94" s="78"/>
      <c r="AJU94" s="78"/>
      <c r="AJV94" s="78"/>
      <c r="AJW94" s="78"/>
      <c r="AJX94" s="78"/>
      <c r="AJY94" s="78"/>
      <c r="AJZ94" s="78"/>
      <c r="AKA94" s="78"/>
      <c r="AKB94" s="78"/>
      <c r="AKC94" s="78"/>
      <c r="AKD94" s="78"/>
      <c r="AKE94" s="78"/>
      <c r="AKF94" s="78"/>
      <c r="AKG94" s="78"/>
      <c r="AKH94" s="78"/>
      <c r="AKI94" s="78"/>
      <c r="AKJ94" s="78"/>
      <c r="AKK94" s="78"/>
      <c r="AKL94" s="78"/>
      <c r="AKM94" s="78"/>
      <c r="AKN94" s="78"/>
      <c r="AKO94" s="78"/>
      <c r="AKP94" s="78"/>
      <c r="AKQ94" s="78"/>
      <c r="AKR94" s="78"/>
      <c r="AKS94" s="78"/>
      <c r="AKT94" s="78"/>
      <c r="AKU94" s="78"/>
      <c r="AKV94" s="78"/>
      <c r="AKW94" s="78"/>
      <c r="AKX94" s="78"/>
      <c r="AKY94" s="78"/>
      <c r="AKZ94" s="78"/>
      <c r="ALA94" s="78"/>
      <c r="ALB94" s="78"/>
      <c r="ALC94" s="78"/>
      <c r="ALD94" s="78"/>
      <c r="ALE94" s="78"/>
      <c r="ALF94" s="78"/>
      <c r="ALG94" s="78"/>
      <c r="ALH94" s="78"/>
      <c r="ALI94" s="78"/>
      <c r="ALJ94" s="78"/>
      <c r="ALK94" s="78"/>
      <c r="ALL94" s="78"/>
      <c r="ALM94" s="78"/>
      <c r="ALN94" s="78"/>
      <c r="ALO94" s="78"/>
      <c r="ALP94" s="78"/>
      <c r="ALQ94" s="78"/>
      <c r="ALR94" s="78"/>
      <c r="ALS94" s="78"/>
      <c r="ALT94" s="78"/>
      <c r="ALU94" s="78"/>
      <c r="ALV94" s="78"/>
      <c r="ALW94" s="78"/>
      <c r="ALX94" s="78"/>
      <c r="ALY94" s="78"/>
      <c r="ALZ94" s="78"/>
      <c r="AMA94" s="80"/>
      <c r="AMB94" s="80"/>
      <c r="AMC94" s="80"/>
      <c r="AMD94" s="80"/>
      <c r="AME94" s="80"/>
      <c r="AMF94" s="80"/>
      <c r="AMG94" s="80"/>
      <c r="AMH94" s="80"/>
    </row>
    <row r="95" spans="1:1022" ht="15">
      <c r="A95" s="39" t="s">
        <v>21</v>
      </c>
      <c r="B95" s="39" t="s">
        <v>358</v>
      </c>
      <c r="C95" s="39" t="s">
        <v>359</v>
      </c>
      <c r="D95" s="39"/>
      <c r="E95" s="40"/>
      <c r="F95" s="39" t="s">
        <v>352</v>
      </c>
      <c r="G95" s="118" t="s">
        <v>360</v>
      </c>
      <c r="H95" s="40">
        <v>3</v>
      </c>
      <c r="I95" s="39" t="s">
        <v>26</v>
      </c>
      <c r="J95" s="69"/>
      <c r="K95" s="70"/>
      <c r="L95" s="70"/>
      <c r="M95" s="70"/>
      <c r="N95" s="71">
        <v>3030</v>
      </c>
      <c r="O95" s="73" t="s">
        <v>355</v>
      </c>
      <c r="P95" s="76">
        <v>41929</v>
      </c>
      <c r="Q95" s="76">
        <v>41936</v>
      </c>
      <c r="R95" s="56" t="s">
        <v>361</v>
      </c>
      <c r="S95" s="70" t="s">
        <v>362</v>
      </c>
      <c r="T95" s="78"/>
      <c r="U95" s="78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  <c r="IW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JI95" s="37"/>
      <c r="JJ95" s="37"/>
      <c r="JK95" s="37"/>
      <c r="JL95" s="37"/>
      <c r="JM95" s="37"/>
      <c r="JN95" s="37"/>
      <c r="JO95" s="37"/>
      <c r="JP95" s="37"/>
      <c r="JQ95" s="37"/>
      <c r="JR95" s="37"/>
      <c r="JS95" s="37"/>
      <c r="JT95" s="37"/>
      <c r="JU95" s="37"/>
      <c r="JV95" s="37"/>
      <c r="JW95" s="37"/>
      <c r="JX95" s="37"/>
      <c r="JY95" s="37"/>
      <c r="JZ95" s="37"/>
      <c r="KA95" s="37"/>
      <c r="KB95" s="37"/>
      <c r="KC95" s="37"/>
      <c r="KD95" s="37"/>
      <c r="KE95" s="37"/>
      <c r="KF95" s="37"/>
      <c r="KG95" s="37"/>
      <c r="KH95" s="37"/>
      <c r="KI95" s="37"/>
      <c r="KJ95" s="37"/>
      <c r="KK95" s="37"/>
      <c r="KL95" s="37"/>
      <c r="KM95" s="37"/>
      <c r="KN95" s="37"/>
      <c r="KO95" s="37"/>
      <c r="KP95" s="37"/>
      <c r="KQ95" s="37"/>
      <c r="KR95" s="37"/>
      <c r="KS95" s="37"/>
      <c r="KT95" s="37"/>
      <c r="KU95" s="37"/>
      <c r="KV95" s="37"/>
      <c r="KW95" s="37"/>
      <c r="KX95" s="37"/>
      <c r="KY95" s="37"/>
      <c r="KZ95" s="37"/>
      <c r="LA95" s="37"/>
      <c r="LB95" s="37"/>
      <c r="LC95" s="37"/>
      <c r="LD95" s="37"/>
      <c r="LE95" s="37"/>
      <c r="LF95" s="37"/>
      <c r="LG95" s="37"/>
      <c r="LH95" s="37"/>
      <c r="LI95" s="37"/>
      <c r="LJ95" s="37"/>
      <c r="LK95" s="37"/>
      <c r="LL95" s="37"/>
      <c r="LM95" s="37"/>
      <c r="LN95" s="37"/>
      <c r="LO95" s="37"/>
      <c r="LP95" s="37"/>
      <c r="LQ95" s="37"/>
      <c r="LR95" s="37"/>
      <c r="LS95" s="37"/>
      <c r="LT95" s="37"/>
      <c r="LU95" s="37"/>
      <c r="LV95" s="37"/>
      <c r="LW95" s="37"/>
      <c r="LX95" s="37"/>
      <c r="LY95" s="37"/>
      <c r="LZ95" s="37"/>
      <c r="MA95" s="37"/>
      <c r="MB95" s="37"/>
      <c r="MC95" s="37"/>
      <c r="MD95" s="37"/>
      <c r="ME95" s="37"/>
      <c r="MF95" s="37"/>
      <c r="MG95" s="37"/>
      <c r="MH95" s="37"/>
      <c r="MI95" s="37"/>
      <c r="MJ95" s="37"/>
      <c r="MK95" s="37"/>
      <c r="ML95" s="37"/>
      <c r="MM95" s="37"/>
      <c r="MN95" s="37"/>
      <c r="MO95" s="37"/>
      <c r="MP95" s="37"/>
      <c r="MQ95" s="37"/>
      <c r="MR95" s="37"/>
      <c r="MS95" s="37"/>
      <c r="MT95" s="37"/>
      <c r="MU95" s="37"/>
      <c r="MV95" s="37"/>
      <c r="MW95" s="37"/>
      <c r="MX95" s="37"/>
      <c r="MY95" s="37"/>
      <c r="MZ95" s="37"/>
      <c r="NA95" s="37"/>
      <c r="NB95" s="37"/>
      <c r="NC95" s="37"/>
      <c r="ND95" s="37"/>
      <c r="NE95" s="37"/>
      <c r="NF95" s="37"/>
      <c r="NG95" s="37"/>
      <c r="NH95" s="37"/>
      <c r="NI95" s="37"/>
      <c r="NJ95" s="37"/>
      <c r="NK95" s="37"/>
      <c r="NL95" s="37"/>
      <c r="NM95" s="37"/>
      <c r="NN95" s="37"/>
      <c r="NO95" s="37"/>
      <c r="NP95" s="37"/>
      <c r="NQ95" s="37"/>
      <c r="NR95" s="37"/>
      <c r="NS95" s="37"/>
      <c r="NT95" s="37"/>
      <c r="NU95" s="37"/>
      <c r="NV95" s="37"/>
      <c r="NW95" s="37"/>
      <c r="NX95" s="37"/>
      <c r="NY95" s="37"/>
      <c r="NZ95" s="37"/>
      <c r="OA95" s="37"/>
      <c r="OB95" s="37"/>
      <c r="OC95" s="37"/>
      <c r="OD95" s="37"/>
      <c r="OE95" s="37"/>
      <c r="OF95" s="37"/>
      <c r="OG95" s="37"/>
      <c r="OH95" s="37"/>
      <c r="OI95" s="37"/>
      <c r="OJ95" s="37"/>
      <c r="OK95" s="37"/>
      <c r="OL95" s="37"/>
      <c r="OM95" s="37"/>
      <c r="ON95" s="37"/>
      <c r="OO95" s="37"/>
      <c r="OP95" s="37"/>
      <c r="OQ95" s="37"/>
      <c r="OR95" s="37"/>
      <c r="OS95" s="37"/>
      <c r="OT95" s="37"/>
      <c r="OU95" s="37"/>
      <c r="OV95" s="37"/>
      <c r="OW95" s="37"/>
      <c r="OX95" s="37"/>
      <c r="OY95" s="37"/>
      <c r="OZ95" s="37"/>
      <c r="PA95" s="37"/>
      <c r="PB95" s="37"/>
      <c r="PC95" s="37"/>
      <c r="PD95" s="37"/>
      <c r="PE95" s="37"/>
      <c r="PF95" s="37"/>
      <c r="PG95" s="37"/>
      <c r="PH95" s="37"/>
      <c r="PI95" s="37"/>
      <c r="PJ95" s="37"/>
      <c r="PK95" s="37"/>
      <c r="PL95" s="37"/>
      <c r="PM95" s="37"/>
      <c r="PN95" s="37"/>
      <c r="PO95" s="37"/>
      <c r="PP95" s="37"/>
      <c r="PQ95" s="37"/>
      <c r="PR95" s="37"/>
      <c r="PS95" s="37"/>
      <c r="PT95" s="37"/>
      <c r="PU95" s="37"/>
      <c r="PV95" s="37"/>
      <c r="PW95" s="37"/>
      <c r="PX95" s="37"/>
      <c r="PY95" s="37"/>
      <c r="PZ95" s="37"/>
      <c r="QA95" s="37"/>
      <c r="QB95" s="37"/>
      <c r="QC95" s="37"/>
      <c r="QD95" s="37"/>
      <c r="QE95" s="37"/>
      <c r="QF95" s="37"/>
      <c r="QG95" s="37"/>
      <c r="QH95" s="37"/>
      <c r="QI95" s="37"/>
      <c r="QJ95" s="37"/>
      <c r="QK95" s="37"/>
      <c r="QL95" s="37"/>
      <c r="QM95" s="37"/>
      <c r="QN95" s="37"/>
      <c r="QO95" s="37"/>
      <c r="QP95" s="37"/>
      <c r="QQ95" s="37"/>
      <c r="QR95" s="37"/>
      <c r="QS95" s="37"/>
      <c r="QT95" s="37"/>
      <c r="QU95" s="37"/>
      <c r="QV95" s="37"/>
      <c r="QW95" s="37"/>
      <c r="QX95" s="37"/>
      <c r="QY95" s="37"/>
      <c r="QZ95" s="37"/>
      <c r="RA95" s="37"/>
      <c r="RB95" s="37"/>
      <c r="RC95" s="37"/>
      <c r="RD95" s="37"/>
      <c r="RE95" s="37"/>
      <c r="RF95" s="37"/>
      <c r="RG95" s="37"/>
      <c r="RH95" s="37"/>
      <c r="RI95" s="37"/>
      <c r="RJ95" s="37"/>
      <c r="RK95" s="37"/>
      <c r="RL95" s="37"/>
      <c r="RM95" s="37"/>
      <c r="RN95" s="37"/>
      <c r="RO95" s="37"/>
      <c r="RP95" s="37"/>
      <c r="RQ95" s="37"/>
      <c r="RR95" s="37"/>
      <c r="RS95" s="37"/>
      <c r="RT95" s="37"/>
      <c r="RU95" s="37"/>
      <c r="RV95" s="37"/>
      <c r="RW95" s="37"/>
      <c r="RX95" s="37"/>
      <c r="RY95" s="37"/>
      <c r="RZ95" s="37"/>
      <c r="SA95" s="37"/>
      <c r="SB95" s="37"/>
      <c r="SC95" s="37"/>
      <c r="SD95" s="37"/>
      <c r="SE95" s="37"/>
      <c r="SF95" s="37"/>
      <c r="SG95" s="37"/>
      <c r="SH95" s="37"/>
      <c r="SI95" s="37"/>
      <c r="SJ95" s="37"/>
      <c r="SK95" s="37"/>
      <c r="SL95" s="37"/>
      <c r="SM95" s="37"/>
      <c r="SN95" s="37"/>
      <c r="SO95" s="37"/>
      <c r="SP95" s="37"/>
      <c r="SQ95" s="37"/>
      <c r="SR95" s="37"/>
      <c r="SS95" s="37"/>
      <c r="ST95" s="37"/>
      <c r="SU95" s="37"/>
      <c r="SV95" s="37"/>
      <c r="SW95" s="37"/>
      <c r="SX95" s="37"/>
      <c r="SY95" s="37"/>
      <c r="SZ95" s="37"/>
      <c r="TA95" s="37"/>
      <c r="TB95" s="37"/>
      <c r="TC95" s="37"/>
      <c r="TD95" s="37"/>
      <c r="TE95" s="37"/>
      <c r="TF95" s="37"/>
      <c r="TG95" s="37"/>
      <c r="TH95" s="37"/>
      <c r="TI95" s="37"/>
      <c r="TJ95" s="37"/>
      <c r="TK95" s="37"/>
      <c r="TL95" s="37"/>
      <c r="TM95" s="37"/>
      <c r="TN95" s="37"/>
      <c r="TO95" s="37"/>
      <c r="TP95" s="37"/>
      <c r="TQ95" s="37"/>
      <c r="TR95" s="37"/>
      <c r="TS95" s="37"/>
      <c r="TT95" s="37"/>
      <c r="TU95" s="37"/>
      <c r="TV95" s="37"/>
      <c r="TW95" s="37"/>
      <c r="TX95" s="37"/>
      <c r="TY95" s="37"/>
      <c r="TZ95" s="37"/>
      <c r="UA95" s="37"/>
      <c r="UB95" s="37"/>
      <c r="UC95" s="37"/>
      <c r="UD95" s="37"/>
      <c r="UE95" s="37"/>
      <c r="UF95" s="37"/>
      <c r="UG95" s="37"/>
      <c r="UH95" s="37"/>
      <c r="UI95" s="37"/>
      <c r="UJ95" s="37"/>
      <c r="UK95" s="37"/>
      <c r="UL95" s="37"/>
      <c r="UM95" s="37"/>
      <c r="UN95" s="37"/>
      <c r="UO95" s="37"/>
      <c r="UP95" s="37"/>
      <c r="UQ95" s="37"/>
      <c r="UR95" s="37"/>
      <c r="US95" s="37"/>
      <c r="UT95" s="37"/>
      <c r="UU95" s="37"/>
      <c r="UV95" s="37"/>
      <c r="UW95" s="37"/>
      <c r="UX95" s="37"/>
      <c r="UY95" s="37"/>
      <c r="UZ95" s="37"/>
      <c r="VA95" s="37"/>
      <c r="VB95" s="37"/>
      <c r="VC95" s="37"/>
      <c r="VD95" s="37"/>
      <c r="VE95" s="37"/>
      <c r="VF95" s="37"/>
      <c r="VG95" s="37"/>
      <c r="VH95" s="37"/>
      <c r="VI95" s="37"/>
      <c r="VJ95" s="37"/>
      <c r="VK95" s="37"/>
      <c r="VL95" s="37"/>
      <c r="VM95" s="37"/>
      <c r="VN95" s="37"/>
      <c r="VO95" s="37"/>
      <c r="VP95" s="37"/>
      <c r="VQ95" s="37"/>
      <c r="VR95" s="37"/>
      <c r="VS95" s="37"/>
      <c r="VT95" s="37"/>
      <c r="VU95" s="37"/>
      <c r="VV95" s="37"/>
      <c r="VW95" s="37"/>
      <c r="VX95" s="37"/>
      <c r="VY95" s="37"/>
      <c r="VZ95" s="37"/>
      <c r="WA95" s="37"/>
      <c r="WB95" s="37"/>
      <c r="WC95" s="37"/>
      <c r="WD95" s="37"/>
      <c r="WE95" s="37"/>
      <c r="WF95" s="37"/>
      <c r="WG95" s="37"/>
      <c r="WH95" s="37"/>
      <c r="WI95" s="37"/>
      <c r="WJ95" s="37"/>
      <c r="WK95" s="37"/>
      <c r="WL95" s="37"/>
      <c r="WM95" s="37"/>
      <c r="WN95" s="37"/>
      <c r="WO95" s="37"/>
      <c r="WP95" s="37"/>
      <c r="WQ95" s="37"/>
      <c r="WR95" s="37"/>
      <c r="WS95" s="37"/>
      <c r="WT95" s="37"/>
      <c r="WU95" s="37"/>
      <c r="WV95" s="37"/>
      <c r="WW95" s="37"/>
      <c r="WX95" s="37"/>
      <c r="WY95" s="37"/>
      <c r="WZ95" s="37"/>
      <c r="XA95" s="37"/>
      <c r="XB95" s="37"/>
      <c r="XC95" s="37"/>
      <c r="XD95" s="37"/>
      <c r="XE95" s="37"/>
      <c r="XF95" s="37"/>
      <c r="XG95" s="37"/>
      <c r="XH95" s="37"/>
      <c r="XI95" s="37"/>
      <c r="XJ95" s="37"/>
      <c r="XK95" s="37"/>
      <c r="XL95" s="37"/>
      <c r="XM95" s="37"/>
      <c r="XN95" s="37"/>
      <c r="XO95" s="37"/>
      <c r="XP95" s="37"/>
      <c r="XQ95" s="37"/>
      <c r="XR95" s="37"/>
      <c r="XS95" s="37"/>
      <c r="XT95" s="37"/>
      <c r="XU95" s="37"/>
      <c r="XV95" s="37"/>
      <c r="XW95" s="37"/>
      <c r="XX95" s="37"/>
      <c r="XY95" s="37"/>
      <c r="XZ95" s="37"/>
      <c r="YA95" s="37"/>
      <c r="YB95" s="37"/>
      <c r="YC95" s="37"/>
      <c r="YD95" s="37"/>
      <c r="YE95" s="37"/>
      <c r="YF95" s="37"/>
      <c r="YG95" s="37"/>
      <c r="YH95" s="37"/>
      <c r="YI95" s="37"/>
      <c r="YJ95" s="37"/>
      <c r="YK95" s="37"/>
      <c r="YL95" s="37"/>
      <c r="YM95" s="37"/>
      <c r="YN95" s="37"/>
      <c r="YO95" s="37"/>
      <c r="YP95" s="37"/>
      <c r="YQ95" s="37"/>
      <c r="YR95" s="37"/>
      <c r="YS95" s="37"/>
      <c r="YT95" s="37"/>
      <c r="YU95" s="37"/>
      <c r="YV95" s="37"/>
      <c r="YW95" s="37"/>
      <c r="YX95" s="37"/>
      <c r="YY95" s="37"/>
      <c r="YZ95" s="37"/>
      <c r="ZA95" s="37"/>
      <c r="ZB95" s="37"/>
      <c r="ZC95" s="37"/>
      <c r="ZD95" s="37"/>
      <c r="ZE95" s="37"/>
      <c r="ZF95" s="37"/>
      <c r="ZG95" s="37"/>
      <c r="ZH95" s="37"/>
      <c r="ZI95" s="37"/>
      <c r="ZJ95" s="37"/>
      <c r="ZK95" s="37"/>
      <c r="ZL95" s="37"/>
      <c r="ZM95" s="37"/>
      <c r="ZN95" s="37"/>
      <c r="ZO95" s="37"/>
      <c r="ZP95" s="37"/>
      <c r="ZQ95" s="37"/>
      <c r="ZR95" s="37"/>
      <c r="ZS95" s="37"/>
      <c r="ZT95" s="37"/>
      <c r="ZU95" s="37"/>
      <c r="ZV95" s="37"/>
      <c r="ZW95" s="37"/>
      <c r="ZX95" s="37"/>
      <c r="ZY95" s="37"/>
      <c r="ZZ95" s="37"/>
      <c r="AAA95" s="37"/>
      <c r="AAB95" s="37"/>
      <c r="AAC95" s="37"/>
      <c r="AAD95" s="37"/>
      <c r="AAE95" s="37"/>
      <c r="AAF95" s="37"/>
      <c r="AAG95" s="37"/>
      <c r="AAH95" s="37"/>
      <c r="AAI95" s="37"/>
      <c r="AAJ95" s="37"/>
      <c r="AAK95" s="37"/>
      <c r="AAL95" s="37"/>
      <c r="AAM95" s="37"/>
      <c r="AAN95" s="37"/>
      <c r="AAO95" s="37"/>
      <c r="AAP95" s="37"/>
      <c r="AAQ95" s="37"/>
      <c r="AAR95" s="37"/>
      <c r="AAS95" s="37"/>
      <c r="AAT95" s="37"/>
      <c r="AAU95" s="37"/>
      <c r="AAV95" s="37"/>
      <c r="AAW95" s="37"/>
      <c r="AAX95" s="37"/>
      <c r="AAY95" s="37"/>
      <c r="AAZ95" s="37"/>
      <c r="ABA95" s="37"/>
      <c r="ABB95" s="37"/>
      <c r="ABC95" s="37"/>
      <c r="ABD95" s="37"/>
      <c r="ABE95" s="37"/>
      <c r="ABF95" s="37"/>
      <c r="ABG95" s="37"/>
      <c r="ABH95" s="37"/>
      <c r="ABI95" s="37"/>
      <c r="ABJ95" s="37"/>
      <c r="ABK95" s="37"/>
      <c r="ABL95" s="37"/>
      <c r="ABM95" s="37"/>
      <c r="ABN95" s="37"/>
      <c r="ABO95" s="37"/>
      <c r="ABP95" s="37"/>
      <c r="ABQ95" s="37"/>
      <c r="ABR95" s="37"/>
      <c r="ABS95" s="37"/>
      <c r="ABT95" s="37"/>
      <c r="ABU95" s="37"/>
      <c r="ABV95" s="37"/>
      <c r="ABW95" s="37"/>
      <c r="ABX95" s="37"/>
      <c r="ABY95" s="37"/>
      <c r="ABZ95" s="37"/>
      <c r="ACA95" s="37"/>
      <c r="ACB95" s="37"/>
      <c r="ACC95" s="37"/>
      <c r="ACD95" s="37"/>
      <c r="ACE95" s="37"/>
      <c r="ACF95" s="37"/>
      <c r="ACG95" s="37"/>
      <c r="ACH95" s="37"/>
      <c r="ACI95" s="37"/>
      <c r="ACJ95" s="37"/>
      <c r="ACK95" s="37"/>
      <c r="ACL95" s="37"/>
      <c r="ACM95" s="37"/>
      <c r="ACN95" s="37"/>
      <c r="ACO95" s="37"/>
      <c r="ACP95" s="37"/>
      <c r="ACQ95" s="37"/>
      <c r="ACR95" s="37"/>
      <c r="ACS95" s="37"/>
      <c r="ACT95" s="37"/>
      <c r="ACU95" s="37"/>
      <c r="ACV95" s="37"/>
      <c r="ACW95" s="37"/>
      <c r="ACX95" s="37"/>
      <c r="ACY95" s="37"/>
      <c r="ACZ95" s="37"/>
      <c r="ADA95" s="37"/>
      <c r="ADB95" s="37"/>
      <c r="ADC95" s="37"/>
      <c r="ADD95" s="37"/>
      <c r="ADE95" s="37"/>
      <c r="ADF95" s="37"/>
      <c r="ADG95" s="37"/>
      <c r="ADH95" s="37"/>
      <c r="ADI95" s="37"/>
      <c r="ADJ95" s="37"/>
      <c r="ADK95" s="37"/>
      <c r="ADL95" s="37"/>
      <c r="ADM95" s="37"/>
      <c r="ADN95" s="37"/>
      <c r="ADO95" s="37"/>
      <c r="ADP95" s="37"/>
      <c r="ADQ95" s="37"/>
      <c r="ADR95" s="37"/>
      <c r="ADS95" s="37"/>
      <c r="ADT95" s="37"/>
      <c r="ADU95" s="37"/>
      <c r="ADV95" s="37"/>
      <c r="ADW95" s="37"/>
      <c r="ADX95" s="37"/>
      <c r="ADY95" s="37"/>
      <c r="ADZ95" s="37"/>
      <c r="AEA95" s="37"/>
      <c r="AEB95" s="37"/>
      <c r="AEC95" s="37"/>
      <c r="AED95" s="37"/>
      <c r="AEE95" s="37"/>
      <c r="AEF95" s="37"/>
      <c r="AEG95" s="37"/>
      <c r="AEH95" s="37"/>
      <c r="AEI95" s="37"/>
      <c r="AEJ95" s="37"/>
      <c r="AEK95" s="37"/>
      <c r="AEL95" s="37"/>
      <c r="AEM95" s="37"/>
      <c r="AEN95" s="37"/>
      <c r="AEO95" s="37"/>
      <c r="AEP95" s="37"/>
      <c r="AEQ95" s="37"/>
      <c r="AER95" s="37"/>
      <c r="AES95" s="37"/>
      <c r="AET95" s="37"/>
      <c r="AEU95" s="37"/>
      <c r="AEV95" s="37"/>
      <c r="AEW95" s="37"/>
      <c r="AEX95" s="37"/>
      <c r="AEY95" s="37"/>
      <c r="AEZ95" s="37"/>
      <c r="AFA95" s="37"/>
      <c r="AFB95" s="37"/>
      <c r="AFC95" s="37"/>
      <c r="AFD95" s="37"/>
      <c r="AFE95" s="37"/>
      <c r="AFF95" s="37"/>
      <c r="AFG95" s="37"/>
      <c r="AFH95" s="37"/>
      <c r="AFI95" s="37"/>
      <c r="AFJ95" s="37"/>
      <c r="AFK95" s="37"/>
      <c r="AFL95" s="37"/>
      <c r="AFM95" s="37"/>
      <c r="AFN95" s="37"/>
      <c r="AFO95" s="37"/>
      <c r="AFP95" s="37"/>
      <c r="AFQ95" s="37"/>
      <c r="AFR95" s="37"/>
      <c r="AFS95" s="37"/>
      <c r="AFT95" s="37"/>
      <c r="AFU95" s="37"/>
      <c r="AFV95" s="37"/>
      <c r="AFW95" s="37"/>
      <c r="AFX95" s="37"/>
      <c r="AFY95" s="37"/>
      <c r="AFZ95" s="37"/>
      <c r="AGA95" s="37"/>
      <c r="AGB95" s="37"/>
      <c r="AGC95" s="37"/>
      <c r="AGD95" s="37"/>
      <c r="AGE95" s="37"/>
      <c r="AGF95" s="37"/>
      <c r="AGG95" s="37"/>
      <c r="AGH95" s="37"/>
      <c r="AGI95" s="37"/>
      <c r="AGJ95" s="37"/>
      <c r="AGK95" s="37"/>
      <c r="AGL95" s="37"/>
      <c r="AGM95" s="37"/>
      <c r="AGN95" s="37"/>
      <c r="AGO95" s="37"/>
      <c r="AGP95" s="37"/>
      <c r="AGQ95" s="37"/>
      <c r="AGR95" s="37"/>
      <c r="AGS95" s="37"/>
      <c r="AGT95" s="37"/>
      <c r="AGU95" s="37"/>
      <c r="AGV95" s="37"/>
      <c r="AGW95" s="37"/>
      <c r="AGX95" s="37"/>
      <c r="AGY95" s="37"/>
      <c r="AGZ95" s="37"/>
      <c r="AHA95" s="37"/>
      <c r="AHB95" s="37"/>
      <c r="AHC95" s="37"/>
      <c r="AHD95" s="37"/>
      <c r="AHE95" s="37"/>
      <c r="AHF95" s="37"/>
      <c r="AHG95" s="37"/>
      <c r="AHH95" s="37"/>
      <c r="AHI95" s="37"/>
      <c r="AHJ95" s="37"/>
      <c r="AHK95" s="37"/>
      <c r="AHL95" s="37"/>
      <c r="AHM95" s="37"/>
      <c r="AHN95" s="37"/>
      <c r="AHO95" s="37"/>
      <c r="AHP95" s="37"/>
      <c r="AHQ95" s="37"/>
      <c r="AHR95" s="37"/>
      <c r="AHS95" s="37"/>
      <c r="AHT95" s="37"/>
      <c r="AHU95" s="37"/>
      <c r="AHV95" s="37"/>
      <c r="AHW95" s="37"/>
      <c r="AHX95" s="37"/>
      <c r="AHY95" s="37"/>
      <c r="AHZ95" s="37"/>
      <c r="AIA95" s="37"/>
      <c r="AIB95" s="37"/>
      <c r="AIC95" s="37"/>
      <c r="AID95" s="37"/>
      <c r="AIE95" s="37"/>
      <c r="AIF95" s="37"/>
      <c r="AIG95" s="37"/>
      <c r="AIH95" s="37"/>
      <c r="AII95" s="37"/>
      <c r="AIJ95" s="37"/>
      <c r="AIK95" s="37"/>
      <c r="AIL95" s="37"/>
      <c r="AIM95" s="37"/>
      <c r="AIN95" s="37"/>
      <c r="AIO95" s="37"/>
      <c r="AIP95" s="37"/>
      <c r="AIQ95" s="37"/>
      <c r="AIR95" s="37"/>
      <c r="AIS95" s="37"/>
      <c r="AIT95" s="37"/>
      <c r="AIU95" s="37"/>
      <c r="AIV95" s="37"/>
      <c r="AIW95" s="37"/>
      <c r="AIX95" s="37"/>
      <c r="AIY95" s="37"/>
      <c r="AIZ95" s="37"/>
      <c r="AJA95" s="37"/>
      <c r="AJB95" s="37"/>
      <c r="AJC95" s="37"/>
      <c r="AJD95" s="37"/>
      <c r="AJE95" s="37"/>
      <c r="AJF95" s="37"/>
      <c r="AJG95" s="37"/>
      <c r="AJH95" s="37"/>
      <c r="AJI95" s="37"/>
      <c r="AJJ95" s="37"/>
      <c r="AJK95" s="37"/>
      <c r="AJL95" s="37"/>
      <c r="AJM95" s="37"/>
      <c r="AJN95" s="37"/>
      <c r="AJO95" s="37"/>
      <c r="AJP95" s="37"/>
      <c r="AJQ95" s="37"/>
      <c r="AJR95" s="37"/>
      <c r="AJS95" s="37"/>
      <c r="AJT95" s="37"/>
      <c r="AJU95" s="37"/>
      <c r="AJV95" s="37"/>
      <c r="AJW95" s="37"/>
      <c r="AJX95" s="37"/>
      <c r="AJY95" s="37"/>
      <c r="AJZ95" s="37"/>
      <c r="AKA95" s="37"/>
      <c r="AKB95" s="37"/>
      <c r="AKC95" s="37"/>
      <c r="AKD95" s="37"/>
      <c r="AKE95" s="37"/>
      <c r="AKF95" s="37"/>
      <c r="AKG95" s="37"/>
      <c r="AKH95" s="37"/>
      <c r="AKI95" s="37"/>
      <c r="AKJ95" s="37"/>
      <c r="AKK95" s="37"/>
      <c r="AKL95" s="37"/>
      <c r="AKM95" s="37"/>
      <c r="AKN95" s="37"/>
      <c r="AKO95" s="37"/>
      <c r="AKP95" s="37"/>
      <c r="AKQ95" s="37"/>
      <c r="AKR95" s="37"/>
      <c r="AKS95" s="37"/>
      <c r="AKT95" s="37"/>
      <c r="AKU95" s="37"/>
      <c r="AKV95" s="37"/>
      <c r="AKW95" s="37"/>
      <c r="AKX95" s="37"/>
      <c r="AKY95" s="37"/>
      <c r="AKZ95" s="37"/>
      <c r="ALA95" s="37"/>
      <c r="ALB95" s="37"/>
      <c r="ALC95" s="37"/>
      <c r="ALD95" s="37"/>
      <c r="ALE95" s="37"/>
      <c r="ALF95" s="37"/>
      <c r="ALG95" s="37"/>
      <c r="ALH95" s="37"/>
      <c r="ALI95" s="37"/>
      <c r="ALJ95" s="37"/>
      <c r="ALK95" s="37"/>
      <c r="ALL95" s="37"/>
      <c r="ALM95" s="37"/>
      <c r="ALN95" s="37"/>
      <c r="ALO95" s="37"/>
      <c r="ALP95" s="37"/>
      <c r="ALQ95" s="37"/>
      <c r="ALR95" s="37"/>
      <c r="ALS95" s="37"/>
      <c r="ALT95" s="37"/>
      <c r="ALU95" s="37"/>
      <c r="ALV95" s="37"/>
      <c r="ALW95" s="37"/>
      <c r="ALX95" s="37"/>
      <c r="ALY95" s="37"/>
      <c r="ALZ95" s="37"/>
      <c r="AMA95" s="80"/>
      <c r="AMB95" s="80"/>
      <c r="AMC95" s="80"/>
      <c r="AMD95" s="80"/>
      <c r="AME95" s="80"/>
      <c r="AMF95" s="80"/>
      <c r="AMG95" s="80"/>
      <c r="AMH95" s="80"/>
    </row>
    <row r="96" spans="1:1022">
      <c r="A96" s="16" t="s">
        <v>90</v>
      </c>
      <c r="B96" s="16" t="s">
        <v>363</v>
      </c>
      <c r="C96" s="16" t="s">
        <v>364</v>
      </c>
      <c r="D96" s="16"/>
      <c r="E96" s="17"/>
      <c r="F96" s="16" t="s">
        <v>352</v>
      </c>
      <c r="G96" s="17" t="s">
        <v>365</v>
      </c>
      <c r="H96" s="17">
        <v>12</v>
      </c>
      <c r="I96" s="16" t="s">
        <v>26</v>
      </c>
      <c r="J96" s="19" t="e">
        <f>SUM(#REF!)</f>
        <v>#REF!</v>
      </c>
      <c r="K96" s="18">
        <v>2</v>
      </c>
      <c r="L96" s="18">
        <f>SUM(K96*H96)</f>
        <v>24</v>
      </c>
      <c r="M96" s="19">
        <f>SUM(L94:L96)</f>
        <v>24</v>
      </c>
      <c r="N96" s="34">
        <v>12100</v>
      </c>
      <c r="O96" s="23" t="s">
        <v>366</v>
      </c>
      <c r="P96" s="21">
        <v>41904</v>
      </c>
      <c r="Q96" s="21">
        <v>41912</v>
      </c>
      <c r="R96" s="21" t="s">
        <v>367</v>
      </c>
      <c r="S96" s="16"/>
      <c r="T96" s="10"/>
      <c r="U96" s="10"/>
    </row>
    <row r="97" spans="1:1022">
      <c r="A97" s="31"/>
      <c r="B97" s="31"/>
      <c r="C97" s="31"/>
      <c r="D97" s="31"/>
      <c r="E97" s="32"/>
      <c r="F97" s="31"/>
      <c r="G97" s="32"/>
      <c r="H97" s="32"/>
      <c r="I97" s="31"/>
      <c r="J97" s="65"/>
      <c r="K97" s="31"/>
      <c r="L97" s="31"/>
      <c r="M97" s="31"/>
      <c r="N97" s="32"/>
      <c r="O97" s="32"/>
      <c r="P97" s="56"/>
      <c r="Q97" s="56"/>
      <c r="R97" s="56"/>
      <c r="S97" s="31"/>
    </row>
    <row r="98" spans="1:1022">
      <c r="A98" s="119" t="s">
        <v>115</v>
      </c>
      <c r="B98" s="16" t="s">
        <v>368</v>
      </c>
      <c r="C98" s="16" t="s">
        <v>369</v>
      </c>
      <c r="D98" s="16"/>
      <c r="E98" s="17" t="s">
        <v>370</v>
      </c>
      <c r="F98" s="16" t="s">
        <v>371</v>
      </c>
      <c r="G98" s="17">
        <v>69829</v>
      </c>
      <c r="H98" s="17">
        <v>1</v>
      </c>
      <c r="I98" s="16" t="s">
        <v>26</v>
      </c>
      <c r="J98" s="119"/>
      <c r="K98" s="119"/>
      <c r="L98" s="119"/>
      <c r="M98" s="119"/>
      <c r="N98" s="120">
        <v>1050</v>
      </c>
      <c r="O98" s="121" t="s">
        <v>372</v>
      </c>
      <c r="P98" s="122">
        <v>41928</v>
      </c>
      <c r="Q98" s="122" t="s">
        <v>122</v>
      </c>
      <c r="R98" s="122" t="s">
        <v>373</v>
      </c>
      <c r="S98" s="119" t="s">
        <v>374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  <c r="XL98" s="10"/>
      <c r="XM98" s="10"/>
      <c r="XN98" s="10"/>
      <c r="XO98" s="10"/>
      <c r="XP98" s="10"/>
      <c r="XQ98" s="10"/>
      <c r="XR98" s="10"/>
      <c r="XS98" s="10"/>
      <c r="XT98" s="10"/>
      <c r="XU98" s="10"/>
      <c r="XV98" s="10"/>
      <c r="XW98" s="10"/>
      <c r="XX98" s="10"/>
      <c r="XY98" s="10"/>
      <c r="XZ98" s="10"/>
      <c r="YA98" s="10"/>
      <c r="YB98" s="10"/>
      <c r="YC98" s="10"/>
      <c r="YD98" s="10"/>
      <c r="YE98" s="10"/>
      <c r="YF98" s="10"/>
      <c r="YG98" s="10"/>
      <c r="YH98" s="10"/>
      <c r="YI98" s="10"/>
      <c r="YJ98" s="10"/>
      <c r="YK98" s="10"/>
      <c r="YL98" s="10"/>
      <c r="YM98" s="10"/>
      <c r="YN98" s="10"/>
      <c r="YO98" s="10"/>
      <c r="YP98" s="10"/>
      <c r="YQ98" s="10"/>
      <c r="YR98" s="10"/>
      <c r="YS98" s="10"/>
      <c r="YT98" s="10"/>
      <c r="YU98" s="10"/>
      <c r="YV98" s="10"/>
      <c r="YW98" s="10"/>
      <c r="YX98" s="10"/>
      <c r="YY98" s="10"/>
      <c r="YZ98" s="10"/>
      <c r="ZA98" s="10"/>
      <c r="ZB98" s="10"/>
      <c r="ZC98" s="10"/>
      <c r="ZD98" s="10"/>
      <c r="ZE98" s="10"/>
      <c r="ZF98" s="10"/>
      <c r="ZG98" s="10"/>
      <c r="ZH98" s="10"/>
      <c r="ZI98" s="10"/>
      <c r="ZJ98" s="10"/>
      <c r="ZK98" s="10"/>
      <c r="ZL98" s="10"/>
      <c r="ZM98" s="10"/>
      <c r="ZN98" s="10"/>
      <c r="ZO98" s="10"/>
      <c r="ZP98" s="10"/>
      <c r="ZQ98" s="10"/>
      <c r="ZR98" s="10"/>
      <c r="ZS98" s="10"/>
      <c r="ZT98" s="10"/>
      <c r="ZU98" s="10"/>
      <c r="ZV98" s="10"/>
      <c r="ZW98" s="10"/>
      <c r="ZX98" s="10"/>
      <c r="ZY98" s="10"/>
      <c r="ZZ98" s="10"/>
      <c r="AAA98" s="10"/>
      <c r="AAB98" s="10"/>
      <c r="AAC98" s="10"/>
      <c r="AAD98" s="10"/>
      <c r="AAE98" s="10"/>
      <c r="AAF98" s="10"/>
      <c r="AAG98" s="10"/>
      <c r="AAH98" s="10"/>
      <c r="AAI98" s="10"/>
      <c r="AAJ98" s="10"/>
      <c r="AAK98" s="10"/>
      <c r="AAL98" s="10"/>
      <c r="AAM98" s="10"/>
      <c r="AAN98" s="10"/>
      <c r="AAO98" s="10"/>
      <c r="AAP98" s="10"/>
      <c r="AAQ98" s="10"/>
      <c r="AAR98" s="10"/>
      <c r="AAS98" s="10"/>
      <c r="AAT98" s="10"/>
      <c r="AAU98" s="10"/>
      <c r="AAV98" s="10"/>
      <c r="AAW98" s="10"/>
      <c r="AAX98" s="10"/>
      <c r="AAY98" s="10"/>
      <c r="AAZ98" s="10"/>
      <c r="ABA98" s="10"/>
      <c r="ABB98" s="10"/>
      <c r="ABC98" s="10"/>
      <c r="ABD98" s="10"/>
      <c r="ABE98" s="10"/>
      <c r="ABF98" s="10"/>
      <c r="ABG98" s="10"/>
      <c r="ABH98" s="10"/>
      <c r="ABI98" s="10"/>
      <c r="ABJ98" s="10"/>
      <c r="ABK98" s="10"/>
      <c r="ABL98" s="10"/>
      <c r="ABM98" s="10"/>
      <c r="ABN98" s="10"/>
      <c r="ABO98" s="10"/>
      <c r="ABP98" s="10"/>
      <c r="ABQ98" s="10"/>
      <c r="ABR98" s="10"/>
      <c r="ABS98" s="10"/>
      <c r="ABT98" s="10"/>
      <c r="ABU98" s="10"/>
      <c r="ABV98" s="10"/>
      <c r="ABW98" s="10"/>
      <c r="ABX98" s="10"/>
      <c r="ABY98" s="10"/>
      <c r="ABZ98" s="10"/>
      <c r="ACA98" s="10"/>
      <c r="ACB98" s="10"/>
      <c r="ACC98" s="10"/>
      <c r="ACD98" s="10"/>
      <c r="ACE98" s="10"/>
      <c r="ACF98" s="10"/>
      <c r="ACG98" s="10"/>
      <c r="ACH98" s="10"/>
      <c r="ACI98" s="10"/>
      <c r="ACJ98" s="10"/>
      <c r="ACK98" s="10"/>
      <c r="ACL98" s="10"/>
      <c r="ACM98" s="10"/>
      <c r="ACN98" s="10"/>
      <c r="ACO98" s="10"/>
      <c r="ACP98" s="10"/>
      <c r="ACQ98" s="10"/>
      <c r="ACR98" s="10"/>
      <c r="ACS98" s="10"/>
      <c r="ACT98" s="10"/>
      <c r="ACU98" s="10"/>
      <c r="ACV98" s="10"/>
      <c r="ACW98" s="10"/>
      <c r="ACX98" s="10"/>
      <c r="ACY98" s="10"/>
      <c r="ACZ98" s="10"/>
      <c r="ADA98" s="10"/>
      <c r="ADB98" s="10"/>
      <c r="ADC98" s="10"/>
      <c r="ADD98" s="10"/>
      <c r="ADE98" s="10"/>
      <c r="ADF98" s="10"/>
      <c r="ADG98" s="10"/>
      <c r="ADH98" s="10"/>
      <c r="ADI98" s="10"/>
      <c r="ADJ98" s="10"/>
      <c r="ADK98" s="10"/>
      <c r="ADL98" s="10"/>
      <c r="ADM98" s="10"/>
      <c r="ADN98" s="10"/>
      <c r="ADO98" s="10"/>
      <c r="ADP98" s="10"/>
      <c r="ADQ98" s="10"/>
      <c r="ADR98" s="10"/>
      <c r="ADS98" s="10"/>
      <c r="ADT98" s="10"/>
      <c r="ADU98" s="10"/>
      <c r="ADV98" s="10"/>
      <c r="ADW98" s="10"/>
      <c r="ADX98" s="10"/>
      <c r="ADY98" s="10"/>
      <c r="ADZ98" s="10"/>
      <c r="AEA98" s="10"/>
      <c r="AEB98" s="10"/>
      <c r="AEC98" s="10"/>
      <c r="AED98" s="10"/>
      <c r="AEE98" s="10"/>
      <c r="AEF98" s="10"/>
      <c r="AEG98" s="10"/>
      <c r="AEH98" s="10"/>
      <c r="AEI98" s="10"/>
      <c r="AEJ98" s="10"/>
      <c r="AEK98" s="10"/>
      <c r="AEL98" s="10"/>
      <c r="AEM98" s="10"/>
      <c r="AEN98" s="10"/>
      <c r="AEO98" s="10"/>
      <c r="AEP98" s="10"/>
      <c r="AEQ98" s="10"/>
      <c r="AER98" s="10"/>
      <c r="AES98" s="10"/>
      <c r="AET98" s="10"/>
      <c r="AEU98" s="10"/>
      <c r="AEV98" s="10"/>
      <c r="AEW98" s="10"/>
      <c r="AEX98" s="10"/>
      <c r="AEY98" s="10"/>
      <c r="AEZ98" s="10"/>
      <c r="AFA98" s="10"/>
      <c r="AFB98" s="10"/>
      <c r="AFC98" s="10"/>
      <c r="AFD98" s="10"/>
      <c r="AFE98" s="10"/>
      <c r="AFF98" s="10"/>
      <c r="AFG98" s="10"/>
      <c r="AFH98" s="10"/>
      <c r="AFI98" s="10"/>
      <c r="AFJ98" s="10"/>
      <c r="AFK98" s="10"/>
      <c r="AFL98" s="10"/>
      <c r="AFM98" s="10"/>
      <c r="AFN98" s="10"/>
      <c r="AFO98" s="10"/>
      <c r="AFP98" s="10"/>
      <c r="AFQ98" s="10"/>
      <c r="AFR98" s="10"/>
      <c r="AFS98" s="10"/>
      <c r="AFT98" s="10"/>
      <c r="AFU98" s="10"/>
      <c r="AFV98" s="10"/>
      <c r="AFW98" s="10"/>
      <c r="AFX98" s="10"/>
      <c r="AFY98" s="10"/>
      <c r="AFZ98" s="10"/>
      <c r="AGA98" s="10"/>
      <c r="AGB98" s="10"/>
      <c r="AGC98" s="10"/>
      <c r="AGD98" s="10"/>
      <c r="AGE98" s="10"/>
      <c r="AGF98" s="10"/>
      <c r="AGG98" s="10"/>
      <c r="AGH98" s="10"/>
      <c r="AGI98" s="10"/>
      <c r="AGJ98" s="10"/>
      <c r="AGK98" s="10"/>
      <c r="AGL98" s="10"/>
      <c r="AGM98" s="10"/>
      <c r="AGN98" s="10"/>
      <c r="AGO98" s="10"/>
      <c r="AGP98" s="10"/>
      <c r="AGQ98" s="10"/>
      <c r="AGR98" s="10"/>
      <c r="AGS98" s="10"/>
      <c r="AGT98" s="10"/>
      <c r="AGU98" s="10"/>
      <c r="AGV98" s="10"/>
      <c r="AGW98" s="10"/>
      <c r="AGX98" s="10"/>
      <c r="AGY98" s="10"/>
      <c r="AGZ98" s="10"/>
      <c r="AHA98" s="10"/>
      <c r="AHB98" s="10"/>
      <c r="AHC98" s="10"/>
      <c r="AHD98" s="10"/>
      <c r="AHE98" s="10"/>
      <c r="AHF98" s="10"/>
      <c r="AHG98" s="10"/>
      <c r="AHH98" s="10"/>
      <c r="AHI98" s="10"/>
      <c r="AHJ98" s="10"/>
      <c r="AHK98" s="10"/>
      <c r="AHL98" s="10"/>
      <c r="AHM98" s="10"/>
      <c r="AHN98" s="10"/>
      <c r="AHO98" s="10"/>
      <c r="AHP98" s="10"/>
      <c r="AHQ98" s="10"/>
      <c r="AHR98" s="10"/>
      <c r="AHS98" s="10"/>
      <c r="AHT98" s="10"/>
      <c r="AHU98" s="10"/>
      <c r="AHV98" s="10"/>
      <c r="AHW98" s="10"/>
      <c r="AHX98" s="10"/>
      <c r="AHY98" s="10"/>
      <c r="AHZ98" s="10"/>
      <c r="AIA98" s="10"/>
      <c r="AIB98" s="10"/>
      <c r="AIC98" s="10"/>
      <c r="AID98" s="10"/>
      <c r="AIE98" s="10"/>
      <c r="AIF98" s="10"/>
      <c r="AIG98" s="10"/>
      <c r="AIH98" s="10"/>
      <c r="AII98" s="10"/>
      <c r="AIJ98" s="10"/>
      <c r="AIK98" s="10"/>
      <c r="AIL98" s="10"/>
      <c r="AIM98" s="10"/>
      <c r="AIN98" s="10"/>
      <c r="AIO98" s="10"/>
      <c r="AIP98" s="10"/>
      <c r="AIQ98" s="10"/>
      <c r="AIR98" s="10"/>
      <c r="AIS98" s="10"/>
      <c r="AIT98" s="10"/>
      <c r="AIU98" s="10"/>
      <c r="AIV98" s="10"/>
      <c r="AIW98" s="10"/>
      <c r="AIX98" s="10"/>
      <c r="AIY98" s="10"/>
      <c r="AIZ98" s="10"/>
      <c r="AJA98" s="10"/>
      <c r="AJB98" s="10"/>
      <c r="AJC98" s="10"/>
      <c r="AJD98" s="10"/>
      <c r="AJE98" s="10"/>
      <c r="AJF98" s="10"/>
      <c r="AJG98" s="10"/>
      <c r="AJH98" s="10"/>
      <c r="AJI98" s="10"/>
      <c r="AJJ98" s="10"/>
      <c r="AJK98" s="10"/>
      <c r="AJL98" s="10"/>
      <c r="AJM98" s="10"/>
      <c r="AJN98" s="10"/>
      <c r="AJO98" s="10"/>
      <c r="AJP98" s="10"/>
      <c r="AJQ98" s="10"/>
      <c r="AJR98" s="10"/>
      <c r="AJS98" s="10"/>
      <c r="AJT98" s="10"/>
      <c r="AJU98" s="10"/>
      <c r="AJV98" s="10"/>
      <c r="AJW98" s="10"/>
      <c r="AJX98" s="10"/>
      <c r="AJY98" s="10"/>
      <c r="AJZ98" s="10"/>
      <c r="AKA98" s="10"/>
      <c r="AKB98" s="10"/>
      <c r="AKC98" s="10"/>
      <c r="AKD98" s="10"/>
      <c r="AKE98" s="10"/>
      <c r="AKF98" s="10"/>
      <c r="AKG98" s="10"/>
      <c r="AKH98" s="10"/>
      <c r="AKI98" s="10"/>
      <c r="AKJ98" s="10"/>
      <c r="AKK98" s="10"/>
      <c r="AKL98" s="10"/>
      <c r="AKM98" s="10"/>
      <c r="AKN98" s="10"/>
      <c r="AKO98" s="10"/>
      <c r="AKP98" s="10"/>
      <c r="AKQ98" s="10"/>
      <c r="AKR98" s="10"/>
      <c r="AKS98" s="10"/>
      <c r="AKT98" s="10"/>
      <c r="AKU98" s="10"/>
      <c r="AKV98" s="10"/>
      <c r="AKW98" s="10"/>
      <c r="AKX98" s="10"/>
      <c r="AKY98" s="10"/>
      <c r="AKZ98" s="10"/>
      <c r="ALA98" s="10"/>
      <c r="ALB98" s="10"/>
      <c r="ALC98" s="10"/>
      <c r="ALD98" s="10"/>
      <c r="ALE98" s="10"/>
      <c r="ALF98" s="10"/>
      <c r="ALG98" s="10"/>
      <c r="ALH98" s="10"/>
      <c r="ALI98" s="10"/>
      <c r="ALJ98" s="10"/>
      <c r="ALK98" s="10"/>
      <c r="ALL98" s="10"/>
      <c r="ALM98" s="10"/>
      <c r="ALN98" s="10"/>
      <c r="ALO98" s="10"/>
      <c r="ALP98" s="10"/>
      <c r="ALQ98" s="10"/>
      <c r="ALR98" s="10"/>
      <c r="ALS98" s="10"/>
      <c r="ALT98" s="10"/>
      <c r="ALU98" s="10"/>
      <c r="ALV98" s="10"/>
      <c r="ALW98" s="10"/>
      <c r="ALX98" s="10"/>
      <c r="ALY98" s="10"/>
      <c r="ALZ98" s="10"/>
      <c r="AMA98" s="119"/>
      <c r="AMB98" s="119"/>
      <c r="AMC98" s="119"/>
      <c r="AMD98" s="119"/>
      <c r="AME98" s="119"/>
      <c r="AMF98" s="119"/>
      <c r="AMG98" s="119"/>
      <c r="AMH98" s="119"/>
    </row>
    <row r="99" spans="1:1022">
      <c r="A99" s="16" t="s">
        <v>115</v>
      </c>
      <c r="B99" s="16" t="s">
        <v>375</v>
      </c>
      <c r="C99" s="29" t="s">
        <v>376</v>
      </c>
      <c r="D99" s="16"/>
      <c r="E99" s="26" t="s">
        <v>377</v>
      </c>
      <c r="F99" s="16" t="s">
        <v>371</v>
      </c>
      <c r="G99" s="26">
        <v>69866</v>
      </c>
      <c r="H99" s="17">
        <v>1</v>
      </c>
      <c r="I99" s="16" t="s">
        <v>26</v>
      </c>
      <c r="J99" s="19" t="e">
        <f>SUM('Costed BOM'!#REF!)</f>
        <v>#REF!</v>
      </c>
      <c r="K99" s="18">
        <v>1.95</v>
      </c>
      <c r="L99" s="18">
        <f>SUM('Costed BOM'!K99*'Costed BOM'!H99)</f>
        <v>1.95</v>
      </c>
      <c r="M99" s="19">
        <f>SUM('Costed BOM'!L99)</f>
        <v>1.95</v>
      </c>
      <c r="N99" s="34">
        <v>1010</v>
      </c>
      <c r="O99" s="23" t="s">
        <v>378</v>
      </c>
      <c r="P99" s="21">
        <v>41914</v>
      </c>
      <c r="Q99" s="56" t="s">
        <v>122</v>
      </c>
      <c r="R99" s="56" t="s">
        <v>379</v>
      </c>
      <c r="S99" s="16"/>
      <c r="T99" s="119"/>
      <c r="U99" s="119"/>
      <c r="V99" s="119"/>
      <c r="W99" s="119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  <c r="XL99" s="10"/>
      <c r="XM99" s="10"/>
      <c r="XN99" s="10"/>
      <c r="XO99" s="10"/>
      <c r="XP99" s="10"/>
      <c r="XQ99" s="10"/>
      <c r="XR99" s="10"/>
      <c r="XS99" s="10"/>
      <c r="XT99" s="10"/>
      <c r="XU99" s="10"/>
      <c r="XV99" s="10"/>
      <c r="XW99" s="10"/>
      <c r="XX99" s="10"/>
      <c r="XY99" s="10"/>
      <c r="XZ99" s="10"/>
      <c r="YA99" s="10"/>
      <c r="YB99" s="10"/>
      <c r="YC99" s="10"/>
      <c r="YD99" s="10"/>
      <c r="YE99" s="10"/>
      <c r="YF99" s="10"/>
      <c r="YG99" s="10"/>
      <c r="YH99" s="10"/>
      <c r="YI99" s="10"/>
      <c r="YJ99" s="10"/>
      <c r="YK99" s="10"/>
      <c r="YL99" s="10"/>
      <c r="YM99" s="10"/>
      <c r="YN99" s="10"/>
      <c r="YO99" s="10"/>
      <c r="YP99" s="10"/>
      <c r="YQ99" s="10"/>
      <c r="YR99" s="10"/>
      <c r="YS99" s="10"/>
      <c r="YT99" s="10"/>
      <c r="YU99" s="10"/>
      <c r="YV99" s="10"/>
      <c r="YW99" s="10"/>
      <c r="YX99" s="10"/>
      <c r="YY99" s="10"/>
      <c r="YZ99" s="10"/>
      <c r="ZA99" s="10"/>
      <c r="ZB99" s="10"/>
      <c r="ZC99" s="10"/>
      <c r="ZD99" s="10"/>
      <c r="ZE99" s="10"/>
      <c r="ZF99" s="10"/>
      <c r="ZG99" s="10"/>
      <c r="ZH99" s="10"/>
      <c r="ZI99" s="10"/>
      <c r="ZJ99" s="10"/>
      <c r="ZK99" s="10"/>
      <c r="ZL99" s="10"/>
      <c r="ZM99" s="10"/>
      <c r="ZN99" s="10"/>
      <c r="ZO99" s="10"/>
      <c r="ZP99" s="10"/>
      <c r="ZQ99" s="10"/>
      <c r="ZR99" s="10"/>
      <c r="ZS99" s="10"/>
      <c r="ZT99" s="10"/>
      <c r="ZU99" s="10"/>
      <c r="ZV99" s="10"/>
      <c r="ZW99" s="10"/>
      <c r="ZX99" s="10"/>
      <c r="ZY99" s="10"/>
      <c r="ZZ99" s="10"/>
      <c r="AAA99" s="10"/>
      <c r="AAB99" s="10"/>
      <c r="AAC99" s="10"/>
      <c r="AAD99" s="10"/>
      <c r="AAE99" s="10"/>
      <c r="AAF99" s="10"/>
      <c r="AAG99" s="10"/>
      <c r="AAH99" s="10"/>
      <c r="AAI99" s="10"/>
      <c r="AAJ99" s="10"/>
      <c r="AAK99" s="10"/>
      <c r="AAL99" s="10"/>
      <c r="AAM99" s="10"/>
      <c r="AAN99" s="10"/>
      <c r="AAO99" s="10"/>
      <c r="AAP99" s="10"/>
      <c r="AAQ99" s="10"/>
      <c r="AAR99" s="10"/>
      <c r="AAS99" s="10"/>
      <c r="AAT99" s="10"/>
      <c r="AAU99" s="10"/>
      <c r="AAV99" s="10"/>
      <c r="AAW99" s="10"/>
      <c r="AAX99" s="10"/>
      <c r="AAY99" s="10"/>
      <c r="AAZ99" s="10"/>
      <c r="ABA99" s="10"/>
      <c r="ABB99" s="10"/>
      <c r="ABC99" s="10"/>
      <c r="ABD99" s="10"/>
      <c r="ABE99" s="10"/>
      <c r="ABF99" s="10"/>
      <c r="ABG99" s="10"/>
      <c r="ABH99" s="10"/>
      <c r="ABI99" s="10"/>
      <c r="ABJ99" s="10"/>
      <c r="ABK99" s="10"/>
      <c r="ABL99" s="10"/>
      <c r="ABM99" s="10"/>
      <c r="ABN99" s="10"/>
      <c r="ABO99" s="10"/>
      <c r="ABP99" s="10"/>
      <c r="ABQ99" s="10"/>
      <c r="ABR99" s="10"/>
      <c r="ABS99" s="10"/>
      <c r="ABT99" s="10"/>
      <c r="ABU99" s="10"/>
      <c r="ABV99" s="10"/>
      <c r="ABW99" s="10"/>
      <c r="ABX99" s="10"/>
      <c r="ABY99" s="10"/>
      <c r="ABZ99" s="10"/>
      <c r="ACA99" s="10"/>
      <c r="ACB99" s="10"/>
      <c r="ACC99" s="10"/>
      <c r="ACD99" s="10"/>
      <c r="ACE99" s="10"/>
      <c r="ACF99" s="10"/>
      <c r="ACG99" s="10"/>
      <c r="ACH99" s="10"/>
      <c r="ACI99" s="10"/>
      <c r="ACJ99" s="10"/>
      <c r="ACK99" s="10"/>
      <c r="ACL99" s="10"/>
      <c r="ACM99" s="10"/>
      <c r="ACN99" s="10"/>
      <c r="ACO99" s="10"/>
      <c r="ACP99" s="10"/>
      <c r="ACQ99" s="10"/>
      <c r="ACR99" s="10"/>
      <c r="ACS99" s="10"/>
      <c r="ACT99" s="10"/>
      <c r="ACU99" s="10"/>
      <c r="ACV99" s="10"/>
      <c r="ACW99" s="10"/>
      <c r="ACX99" s="10"/>
      <c r="ACY99" s="10"/>
      <c r="ACZ99" s="10"/>
      <c r="ADA99" s="10"/>
      <c r="ADB99" s="10"/>
      <c r="ADC99" s="10"/>
      <c r="ADD99" s="10"/>
      <c r="ADE99" s="10"/>
      <c r="ADF99" s="10"/>
      <c r="ADG99" s="10"/>
      <c r="ADH99" s="10"/>
      <c r="ADI99" s="10"/>
      <c r="ADJ99" s="10"/>
      <c r="ADK99" s="10"/>
      <c r="ADL99" s="10"/>
      <c r="ADM99" s="10"/>
      <c r="ADN99" s="10"/>
      <c r="ADO99" s="10"/>
      <c r="ADP99" s="10"/>
      <c r="ADQ99" s="10"/>
      <c r="ADR99" s="10"/>
      <c r="ADS99" s="10"/>
      <c r="ADT99" s="10"/>
      <c r="ADU99" s="10"/>
      <c r="ADV99" s="10"/>
      <c r="ADW99" s="10"/>
      <c r="ADX99" s="10"/>
      <c r="ADY99" s="10"/>
      <c r="ADZ99" s="10"/>
      <c r="AEA99" s="10"/>
      <c r="AEB99" s="10"/>
      <c r="AEC99" s="10"/>
      <c r="AED99" s="10"/>
      <c r="AEE99" s="10"/>
      <c r="AEF99" s="10"/>
      <c r="AEG99" s="10"/>
      <c r="AEH99" s="10"/>
      <c r="AEI99" s="10"/>
      <c r="AEJ99" s="10"/>
      <c r="AEK99" s="10"/>
      <c r="AEL99" s="10"/>
      <c r="AEM99" s="10"/>
      <c r="AEN99" s="10"/>
      <c r="AEO99" s="10"/>
      <c r="AEP99" s="10"/>
      <c r="AEQ99" s="10"/>
      <c r="AER99" s="10"/>
      <c r="AES99" s="10"/>
      <c r="AET99" s="10"/>
      <c r="AEU99" s="10"/>
      <c r="AEV99" s="10"/>
      <c r="AEW99" s="10"/>
      <c r="AEX99" s="10"/>
      <c r="AEY99" s="10"/>
      <c r="AEZ99" s="10"/>
      <c r="AFA99" s="10"/>
      <c r="AFB99" s="10"/>
      <c r="AFC99" s="10"/>
      <c r="AFD99" s="10"/>
      <c r="AFE99" s="10"/>
      <c r="AFF99" s="10"/>
      <c r="AFG99" s="10"/>
      <c r="AFH99" s="10"/>
      <c r="AFI99" s="10"/>
      <c r="AFJ99" s="10"/>
      <c r="AFK99" s="10"/>
      <c r="AFL99" s="10"/>
      <c r="AFM99" s="10"/>
      <c r="AFN99" s="10"/>
      <c r="AFO99" s="10"/>
      <c r="AFP99" s="10"/>
      <c r="AFQ99" s="10"/>
      <c r="AFR99" s="10"/>
      <c r="AFS99" s="10"/>
      <c r="AFT99" s="10"/>
      <c r="AFU99" s="10"/>
      <c r="AFV99" s="10"/>
      <c r="AFW99" s="10"/>
      <c r="AFX99" s="10"/>
      <c r="AFY99" s="10"/>
      <c r="AFZ99" s="10"/>
      <c r="AGA99" s="10"/>
      <c r="AGB99" s="10"/>
      <c r="AGC99" s="10"/>
      <c r="AGD99" s="10"/>
      <c r="AGE99" s="10"/>
      <c r="AGF99" s="10"/>
      <c r="AGG99" s="10"/>
      <c r="AGH99" s="10"/>
      <c r="AGI99" s="10"/>
      <c r="AGJ99" s="10"/>
      <c r="AGK99" s="10"/>
      <c r="AGL99" s="10"/>
      <c r="AGM99" s="10"/>
      <c r="AGN99" s="10"/>
      <c r="AGO99" s="10"/>
      <c r="AGP99" s="10"/>
      <c r="AGQ99" s="10"/>
      <c r="AGR99" s="10"/>
      <c r="AGS99" s="10"/>
      <c r="AGT99" s="10"/>
      <c r="AGU99" s="10"/>
      <c r="AGV99" s="10"/>
      <c r="AGW99" s="10"/>
      <c r="AGX99" s="10"/>
      <c r="AGY99" s="10"/>
      <c r="AGZ99" s="10"/>
      <c r="AHA99" s="10"/>
      <c r="AHB99" s="10"/>
      <c r="AHC99" s="10"/>
      <c r="AHD99" s="10"/>
      <c r="AHE99" s="10"/>
      <c r="AHF99" s="10"/>
      <c r="AHG99" s="10"/>
      <c r="AHH99" s="10"/>
      <c r="AHI99" s="10"/>
      <c r="AHJ99" s="10"/>
      <c r="AHK99" s="10"/>
      <c r="AHL99" s="10"/>
      <c r="AHM99" s="10"/>
      <c r="AHN99" s="10"/>
      <c r="AHO99" s="10"/>
      <c r="AHP99" s="10"/>
      <c r="AHQ99" s="10"/>
      <c r="AHR99" s="10"/>
      <c r="AHS99" s="10"/>
      <c r="AHT99" s="10"/>
      <c r="AHU99" s="10"/>
      <c r="AHV99" s="10"/>
      <c r="AHW99" s="10"/>
      <c r="AHX99" s="10"/>
      <c r="AHY99" s="10"/>
      <c r="AHZ99" s="10"/>
      <c r="AIA99" s="10"/>
      <c r="AIB99" s="10"/>
      <c r="AIC99" s="10"/>
      <c r="AID99" s="10"/>
      <c r="AIE99" s="10"/>
      <c r="AIF99" s="10"/>
      <c r="AIG99" s="10"/>
      <c r="AIH99" s="10"/>
      <c r="AII99" s="10"/>
      <c r="AIJ99" s="10"/>
      <c r="AIK99" s="10"/>
      <c r="AIL99" s="10"/>
      <c r="AIM99" s="10"/>
      <c r="AIN99" s="10"/>
      <c r="AIO99" s="10"/>
      <c r="AIP99" s="10"/>
      <c r="AIQ99" s="10"/>
      <c r="AIR99" s="10"/>
      <c r="AIS99" s="10"/>
      <c r="AIT99" s="10"/>
      <c r="AIU99" s="10"/>
      <c r="AIV99" s="10"/>
      <c r="AIW99" s="10"/>
      <c r="AIX99" s="10"/>
      <c r="AIY99" s="10"/>
      <c r="AIZ99" s="10"/>
      <c r="AJA99" s="10"/>
      <c r="AJB99" s="10"/>
      <c r="AJC99" s="10"/>
      <c r="AJD99" s="10"/>
      <c r="AJE99" s="10"/>
      <c r="AJF99" s="10"/>
      <c r="AJG99" s="10"/>
      <c r="AJH99" s="10"/>
      <c r="AJI99" s="10"/>
      <c r="AJJ99" s="10"/>
      <c r="AJK99" s="10"/>
      <c r="AJL99" s="10"/>
      <c r="AJM99" s="10"/>
      <c r="AJN99" s="10"/>
      <c r="AJO99" s="10"/>
      <c r="AJP99" s="10"/>
      <c r="AJQ99" s="10"/>
      <c r="AJR99" s="10"/>
      <c r="AJS99" s="10"/>
      <c r="AJT99" s="10"/>
      <c r="AJU99" s="10"/>
      <c r="AJV99" s="10"/>
      <c r="AJW99" s="10"/>
      <c r="AJX99" s="10"/>
      <c r="AJY99" s="10"/>
      <c r="AJZ99" s="10"/>
      <c r="AKA99" s="10"/>
      <c r="AKB99" s="10"/>
      <c r="AKC99" s="10"/>
      <c r="AKD99" s="10"/>
      <c r="AKE99" s="10"/>
      <c r="AKF99" s="10"/>
      <c r="AKG99" s="10"/>
      <c r="AKH99" s="10"/>
      <c r="AKI99" s="10"/>
      <c r="AKJ99" s="10"/>
      <c r="AKK99" s="10"/>
      <c r="AKL99" s="10"/>
      <c r="AKM99" s="10"/>
      <c r="AKN99" s="10"/>
      <c r="AKO99" s="10"/>
      <c r="AKP99" s="10"/>
      <c r="AKQ99" s="10"/>
      <c r="AKR99" s="10"/>
      <c r="AKS99" s="10"/>
      <c r="AKT99" s="10"/>
      <c r="AKU99" s="10"/>
      <c r="AKV99" s="10"/>
      <c r="AKW99" s="10"/>
      <c r="AKX99" s="10"/>
      <c r="AKY99" s="10"/>
      <c r="AKZ99" s="10"/>
      <c r="ALA99" s="10"/>
      <c r="ALB99" s="10"/>
      <c r="ALC99" s="10"/>
      <c r="ALD99" s="10"/>
      <c r="ALE99" s="10"/>
      <c r="ALF99" s="10"/>
      <c r="ALG99" s="10"/>
      <c r="ALH99" s="10"/>
      <c r="ALI99" s="10"/>
      <c r="ALJ99" s="10"/>
      <c r="ALK99" s="10"/>
      <c r="ALL99" s="10"/>
      <c r="ALM99" s="10"/>
      <c r="ALN99" s="10"/>
      <c r="ALO99" s="10"/>
      <c r="ALP99" s="10"/>
      <c r="ALQ99" s="10"/>
      <c r="ALR99" s="10"/>
      <c r="ALS99" s="10"/>
      <c r="ALT99" s="10"/>
      <c r="ALU99" s="10"/>
      <c r="ALV99" s="10"/>
      <c r="ALW99" s="10"/>
      <c r="ALX99" s="10"/>
      <c r="ALY99" s="10"/>
      <c r="ALZ99" s="10"/>
      <c r="AMA99" s="119"/>
      <c r="AMB99" s="119"/>
      <c r="AMC99" s="119"/>
      <c r="AMD99" s="119"/>
      <c r="AME99" s="119"/>
      <c r="AMF99" s="119"/>
      <c r="AMG99" s="119"/>
      <c r="AMH99" s="119"/>
    </row>
    <row r="100" spans="1:1022">
      <c r="A100" s="16"/>
      <c r="B100" s="16"/>
      <c r="C100" s="16"/>
      <c r="D100" s="16"/>
      <c r="E100" s="17"/>
      <c r="F100" s="16"/>
      <c r="G100" s="17"/>
      <c r="H100" s="17"/>
      <c r="I100" s="16"/>
      <c r="J100" s="65"/>
      <c r="K100" s="31"/>
      <c r="L100" s="31"/>
      <c r="M100" s="31"/>
      <c r="N100" s="32"/>
      <c r="O100" s="32"/>
      <c r="P100" s="56"/>
      <c r="Q100" s="56"/>
      <c r="R100" s="56"/>
      <c r="S100" s="31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  <c r="XL100" s="10"/>
      <c r="XM100" s="10"/>
      <c r="XN100" s="10"/>
      <c r="XO100" s="10"/>
      <c r="XP100" s="10"/>
      <c r="XQ100" s="10"/>
      <c r="XR100" s="10"/>
      <c r="XS100" s="10"/>
      <c r="XT100" s="10"/>
      <c r="XU100" s="10"/>
      <c r="XV100" s="10"/>
      <c r="XW100" s="10"/>
      <c r="XX100" s="10"/>
      <c r="XY100" s="10"/>
      <c r="XZ100" s="10"/>
      <c r="YA100" s="10"/>
      <c r="YB100" s="10"/>
      <c r="YC100" s="10"/>
      <c r="YD100" s="10"/>
      <c r="YE100" s="10"/>
      <c r="YF100" s="10"/>
      <c r="YG100" s="10"/>
      <c r="YH100" s="10"/>
      <c r="YI100" s="10"/>
      <c r="YJ100" s="10"/>
      <c r="YK100" s="10"/>
      <c r="YL100" s="10"/>
      <c r="YM100" s="10"/>
      <c r="YN100" s="10"/>
      <c r="YO100" s="10"/>
      <c r="YP100" s="10"/>
      <c r="YQ100" s="10"/>
      <c r="YR100" s="10"/>
      <c r="YS100" s="10"/>
      <c r="YT100" s="10"/>
      <c r="YU100" s="10"/>
      <c r="YV100" s="10"/>
      <c r="YW100" s="10"/>
      <c r="YX100" s="10"/>
      <c r="YY100" s="10"/>
      <c r="YZ100" s="10"/>
      <c r="ZA100" s="10"/>
      <c r="ZB100" s="10"/>
      <c r="ZC100" s="10"/>
      <c r="ZD100" s="10"/>
      <c r="ZE100" s="10"/>
      <c r="ZF100" s="10"/>
      <c r="ZG100" s="10"/>
      <c r="ZH100" s="10"/>
      <c r="ZI100" s="10"/>
      <c r="ZJ100" s="10"/>
      <c r="ZK100" s="10"/>
      <c r="ZL100" s="10"/>
      <c r="ZM100" s="10"/>
      <c r="ZN100" s="10"/>
      <c r="ZO100" s="10"/>
      <c r="ZP100" s="10"/>
      <c r="ZQ100" s="10"/>
      <c r="ZR100" s="10"/>
      <c r="ZS100" s="10"/>
      <c r="ZT100" s="10"/>
      <c r="ZU100" s="10"/>
      <c r="ZV100" s="10"/>
      <c r="ZW100" s="10"/>
      <c r="ZX100" s="10"/>
      <c r="ZY100" s="10"/>
      <c r="ZZ100" s="10"/>
      <c r="AAA100" s="10"/>
      <c r="AAB100" s="10"/>
      <c r="AAC100" s="10"/>
      <c r="AAD100" s="10"/>
      <c r="AAE100" s="10"/>
      <c r="AAF100" s="10"/>
      <c r="AAG100" s="10"/>
      <c r="AAH100" s="10"/>
      <c r="AAI100" s="10"/>
      <c r="AAJ100" s="10"/>
      <c r="AAK100" s="10"/>
      <c r="AAL100" s="10"/>
      <c r="AAM100" s="10"/>
      <c r="AAN100" s="10"/>
      <c r="AAO100" s="10"/>
      <c r="AAP100" s="10"/>
      <c r="AAQ100" s="10"/>
      <c r="AAR100" s="10"/>
      <c r="AAS100" s="10"/>
      <c r="AAT100" s="10"/>
      <c r="AAU100" s="10"/>
      <c r="AAV100" s="10"/>
      <c r="AAW100" s="10"/>
      <c r="AAX100" s="10"/>
      <c r="AAY100" s="10"/>
      <c r="AAZ100" s="10"/>
      <c r="ABA100" s="10"/>
      <c r="ABB100" s="10"/>
      <c r="ABC100" s="10"/>
      <c r="ABD100" s="10"/>
      <c r="ABE100" s="10"/>
      <c r="ABF100" s="10"/>
      <c r="ABG100" s="10"/>
      <c r="ABH100" s="10"/>
      <c r="ABI100" s="10"/>
      <c r="ABJ100" s="10"/>
      <c r="ABK100" s="10"/>
      <c r="ABL100" s="10"/>
      <c r="ABM100" s="10"/>
      <c r="ABN100" s="10"/>
      <c r="ABO100" s="10"/>
      <c r="ABP100" s="10"/>
      <c r="ABQ100" s="10"/>
      <c r="ABR100" s="10"/>
      <c r="ABS100" s="10"/>
      <c r="ABT100" s="10"/>
      <c r="ABU100" s="10"/>
      <c r="ABV100" s="10"/>
      <c r="ABW100" s="10"/>
      <c r="ABX100" s="10"/>
      <c r="ABY100" s="10"/>
      <c r="ABZ100" s="10"/>
      <c r="ACA100" s="10"/>
      <c r="ACB100" s="10"/>
      <c r="ACC100" s="10"/>
      <c r="ACD100" s="10"/>
      <c r="ACE100" s="10"/>
      <c r="ACF100" s="10"/>
      <c r="ACG100" s="10"/>
      <c r="ACH100" s="10"/>
      <c r="ACI100" s="10"/>
      <c r="ACJ100" s="10"/>
      <c r="ACK100" s="10"/>
      <c r="ACL100" s="10"/>
      <c r="ACM100" s="10"/>
      <c r="ACN100" s="10"/>
      <c r="ACO100" s="10"/>
      <c r="ACP100" s="10"/>
      <c r="ACQ100" s="10"/>
      <c r="ACR100" s="10"/>
      <c r="ACS100" s="10"/>
      <c r="ACT100" s="10"/>
      <c r="ACU100" s="10"/>
      <c r="ACV100" s="10"/>
      <c r="ACW100" s="10"/>
      <c r="ACX100" s="10"/>
      <c r="ACY100" s="10"/>
      <c r="ACZ100" s="10"/>
      <c r="ADA100" s="10"/>
      <c r="ADB100" s="10"/>
      <c r="ADC100" s="10"/>
      <c r="ADD100" s="10"/>
      <c r="ADE100" s="10"/>
      <c r="ADF100" s="10"/>
      <c r="ADG100" s="10"/>
      <c r="ADH100" s="10"/>
      <c r="ADI100" s="10"/>
      <c r="ADJ100" s="10"/>
      <c r="ADK100" s="10"/>
      <c r="ADL100" s="10"/>
      <c r="ADM100" s="10"/>
      <c r="ADN100" s="10"/>
      <c r="ADO100" s="10"/>
      <c r="ADP100" s="10"/>
      <c r="ADQ100" s="10"/>
      <c r="ADR100" s="10"/>
      <c r="ADS100" s="10"/>
      <c r="ADT100" s="10"/>
      <c r="ADU100" s="10"/>
      <c r="ADV100" s="10"/>
      <c r="ADW100" s="10"/>
      <c r="ADX100" s="10"/>
      <c r="ADY100" s="10"/>
      <c r="ADZ100" s="10"/>
      <c r="AEA100" s="10"/>
      <c r="AEB100" s="10"/>
      <c r="AEC100" s="10"/>
      <c r="AED100" s="10"/>
      <c r="AEE100" s="10"/>
      <c r="AEF100" s="10"/>
      <c r="AEG100" s="10"/>
      <c r="AEH100" s="10"/>
      <c r="AEI100" s="10"/>
      <c r="AEJ100" s="10"/>
      <c r="AEK100" s="10"/>
      <c r="AEL100" s="10"/>
      <c r="AEM100" s="10"/>
      <c r="AEN100" s="10"/>
      <c r="AEO100" s="10"/>
      <c r="AEP100" s="10"/>
      <c r="AEQ100" s="10"/>
      <c r="AER100" s="10"/>
      <c r="AES100" s="10"/>
      <c r="AET100" s="10"/>
      <c r="AEU100" s="10"/>
      <c r="AEV100" s="10"/>
      <c r="AEW100" s="10"/>
      <c r="AEX100" s="10"/>
      <c r="AEY100" s="10"/>
      <c r="AEZ100" s="10"/>
      <c r="AFA100" s="10"/>
      <c r="AFB100" s="10"/>
      <c r="AFC100" s="10"/>
      <c r="AFD100" s="10"/>
      <c r="AFE100" s="10"/>
      <c r="AFF100" s="10"/>
      <c r="AFG100" s="10"/>
      <c r="AFH100" s="10"/>
      <c r="AFI100" s="10"/>
      <c r="AFJ100" s="10"/>
      <c r="AFK100" s="10"/>
      <c r="AFL100" s="10"/>
      <c r="AFM100" s="10"/>
      <c r="AFN100" s="10"/>
      <c r="AFO100" s="10"/>
      <c r="AFP100" s="10"/>
      <c r="AFQ100" s="10"/>
      <c r="AFR100" s="10"/>
      <c r="AFS100" s="10"/>
      <c r="AFT100" s="10"/>
      <c r="AFU100" s="10"/>
      <c r="AFV100" s="10"/>
      <c r="AFW100" s="10"/>
      <c r="AFX100" s="10"/>
      <c r="AFY100" s="10"/>
      <c r="AFZ100" s="10"/>
      <c r="AGA100" s="10"/>
      <c r="AGB100" s="10"/>
      <c r="AGC100" s="10"/>
      <c r="AGD100" s="10"/>
      <c r="AGE100" s="10"/>
      <c r="AGF100" s="10"/>
      <c r="AGG100" s="10"/>
      <c r="AGH100" s="10"/>
      <c r="AGI100" s="10"/>
      <c r="AGJ100" s="10"/>
      <c r="AGK100" s="10"/>
      <c r="AGL100" s="10"/>
      <c r="AGM100" s="10"/>
      <c r="AGN100" s="10"/>
      <c r="AGO100" s="10"/>
      <c r="AGP100" s="10"/>
      <c r="AGQ100" s="10"/>
      <c r="AGR100" s="10"/>
      <c r="AGS100" s="10"/>
      <c r="AGT100" s="10"/>
      <c r="AGU100" s="10"/>
      <c r="AGV100" s="10"/>
      <c r="AGW100" s="10"/>
      <c r="AGX100" s="10"/>
      <c r="AGY100" s="10"/>
      <c r="AGZ100" s="10"/>
      <c r="AHA100" s="10"/>
      <c r="AHB100" s="10"/>
      <c r="AHC100" s="10"/>
      <c r="AHD100" s="10"/>
      <c r="AHE100" s="10"/>
      <c r="AHF100" s="10"/>
      <c r="AHG100" s="10"/>
      <c r="AHH100" s="10"/>
      <c r="AHI100" s="10"/>
      <c r="AHJ100" s="10"/>
      <c r="AHK100" s="10"/>
      <c r="AHL100" s="10"/>
      <c r="AHM100" s="10"/>
      <c r="AHN100" s="10"/>
      <c r="AHO100" s="10"/>
      <c r="AHP100" s="10"/>
      <c r="AHQ100" s="10"/>
      <c r="AHR100" s="10"/>
      <c r="AHS100" s="10"/>
      <c r="AHT100" s="10"/>
      <c r="AHU100" s="10"/>
      <c r="AHV100" s="10"/>
      <c r="AHW100" s="10"/>
      <c r="AHX100" s="10"/>
      <c r="AHY100" s="10"/>
      <c r="AHZ100" s="10"/>
      <c r="AIA100" s="10"/>
      <c r="AIB100" s="10"/>
      <c r="AIC100" s="10"/>
      <c r="AID100" s="10"/>
      <c r="AIE100" s="10"/>
      <c r="AIF100" s="10"/>
      <c r="AIG100" s="10"/>
      <c r="AIH100" s="10"/>
      <c r="AII100" s="10"/>
      <c r="AIJ100" s="10"/>
      <c r="AIK100" s="10"/>
      <c r="AIL100" s="10"/>
      <c r="AIM100" s="10"/>
      <c r="AIN100" s="10"/>
      <c r="AIO100" s="10"/>
      <c r="AIP100" s="10"/>
      <c r="AIQ100" s="10"/>
      <c r="AIR100" s="10"/>
      <c r="AIS100" s="10"/>
      <c r="AIT100" s="10"/>
      <c r="AIU100" s="10"/>
      <c r="AIV100" s="10"/>
      <c r="AIW100" s="10"/>
      <c r="AIX100" s="10"/>
      <c r="AIY100" s="10"/>
      <c r="AIZ100" s="10"/>
      <c r="AJA100" s="10"/>
      <c r="AJB100" s="10"/>
      <c r="AJC100" s="10"/>
      <c r="AJD100" s="10"/>
      <c r="AJE100" s="10"/>
      <c r="AJF100" s="10"/>
      <c r="AJG100" s="10"/>
      <c r="AJH100" s="10"/>
      <c r="AJI100" s="10"/>
      <c r="AJJ100" s="10"/>
      <c r="AJK100" s="10"/>
      <c r="AJL100" s="10"/>
      <c r="AJM100" s="10"/>
      <c r="AJN100" s="10"/>
      <c r="AJO100" s="10"/>
      <c r="AJP100" s="10"/>
      <c r="AJQ100" s="10"/>
      <c r="AJR100" s="10"/>
      <c r="AJS100" s="10"/>
      <c r="AJT100" s="10"/>
      <c r="AJU100" s="10"/>
      <c r="AJV100" s="10"/>
      <c r="AJW100" s="10"/>
      <c r="AJX100" s="10"/>
      <c r="AJY100" s="10"/>
      <c r="AJZ100" s="10"/>
      <c r="AKA100" s="10"/>
      <c r="AKB100" s="10"/>
      <c r="AKC100" s="10"/>
      <c r="AKD100" s="10"/>
      <c r="AKE100" s="10"/>
      <c r="AKF100" s="10"/>
      <c r="AKG100" s="10"/>
      <c r="AKH100" s="10"/>
      <c r="AKI100" s="10"/>
      <c r="AKJ100" s="10"/>
      <c r="AKK100" s="10"/>
      <c r="AKL100" s="10"/>
      <c r="AKM100" s="10"/>
      <c r="AKN100" s="10"/>
      <c r="AKO100" s="10"/>
      <c r="AKP100" s="10"/>
      <c r="AKQ100" s="10"/>
      <c r="AKR100" s="10"/>
      <c r="AKS100" s="10"/>
      <c r="AKT100" s="10"/>
      <c r="AKU100" s="10"/>
      <c r="AKV100" s="10"/>
      <c r="AKW100" s="10"/>
      <c r="AKX100" s="10"/>
      <c r="AKY100" s="10"/>
      <c r="AKZ100" s="10"/>
      <c r="ALA100" s="10"/>
      <c r="ALB100" s="10"/>
      <c r="ALC100" s="10"/>
      <c r="ALD100" s="10"/>
      <c r="ALE100" s="10"/>
      <c r="ALF100" s="10"/>
      <c r="ALG100" s="10"/>
      <c r="ALH100" s="10"/>
      <c r="ALI100" s="10"/>
      <c r="ALJ100" s="10"/>
      <c r="ALK100" s="10"/>
      <c r="ALL100" s="10"/>
      <c r="ALM100" s="10"/>
      <c r="ALN100" s="10"/>
      <c r="ALO100" s="10"/>
      <c r="ALP100" s="10"/>
      <c r="ALQ100" s="10"/>
      <c r="ALR100" s="10"/>
      <c r="ALS100" s="10"/>
      <c r="ALT100" s="10"/>
      <c r="ALU100" s="10"/>
      <c r="ALV100" s="10"/>
      <c r="ALW100" s="10"/>
      <c r="ALX100" s="10"/>
      <c r="ALY100" s="10"/>
      <c r="ALZ100" s="10"/>
    </row>
    <row r="101" spans="1:1022" ht="15">
      <c r="A101" s="39" t="s">
        <v>90</v>
      </c>
      <c r="B101" s="39" t="s">
        <v>380</v>
      </c>
      <c r="C101" s="39" t="s">
        <v>381</v>
      </c>
      <c r="D101" s="39"/>
      <c r="E101" s="40"/>
      <c r="F101" s="39" t="s">
        <v>382</v>
      </c>
      <c r="G101" s="40"/>
      <c r="H101" s="40">
        <v>6</v>
      </c>
      <c r="I101" s="39" t="s">
        <v>26</v>
      </c>
      <c r="J101" s="69"/>
      <c r="K101" s="70"/>
      <c r="L101" s="70"/>
      <c r="M101" s="70"/>
      <c r="N101" s="71">
        <v>6060</v>
      </c>
      <c r="O101" s="73" t="s">
        <v>383</v>
      </c>
      <c r="P101" s="76">
        <v>41928</v>
      </c>
      <c r="Q101" s="76">
        <v>41953</v>
      </c>
      <c r="R101" s="117" t="s">
        <v>384</v>
      </c>
      <c r="S101" s="70" t="s">
        <v>385</v>
      </c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  <c r="IW101" s="78"/>
      <c r="IX101" s="78"/>
      <c r="IY101" s="78"/>
      <c r="IZ101" s="78"/>
      <c r="JA101" s="78"/>
      <c r="JB101" s="78"/>
      <c r="JC101" s="78"/>
      <c r="JD101" s="78"/>
      <c r="JE101" s="78"/>
      <c r="JF101" s="78"/>
      <c r="JG101" s="78"/>
      <c r="JH101" s="78"/>
      <c r="JI101" s="78"/>
      <c r="JJ101" s="78"/>
      <c r="JK101" s="78"/>
      <c r="JL101" s="78"/>
      <c r="JM101" s="78"/>
      <c r="JN101" s="78"/>
      <c r="JO101" s="78"/>
      <c r="JP101" s="78"/>
      <c r="JQ101" s="78"/>
      <c r="JR101" s="78"/>
      <c r="JS101" s="78"/>
      <c r="JT101" s="78"/>
      <c r="JU101" s="78"/>
      <c r="JV101" s="78"/>
      <c r="JW101" s="78"/>
      <c r="JX101" s="78"/>
      <c r="JY101" s="78"/>
      <c r="JZ101" s="78"/>
      <c r="KA101" s="78"/>
      <c r="KB101" s="78"/>
      <c r="KC101" s="78"/>
      <c r="KD101" s="78"/>
      <c r="KE101" s="78"/>
      <c r="KF101" s="78"/>
      <c r="KG101" s="78"/>
      <c r="KH101" s="78"/>
      <c r="KI101" s="78"/>
      <c r="KJ101" s="78"/>
      <c r="KK101" s="78"/>
      <c r="KL101" s="78"/>
      <c r="KM101" s="78"/>
      <c r="KN101" s="78"/>
      <c r="KO101" s="78"/>
      <c r="KP101" s="78"/>
      <c r="KQ101" s="78"/>
      <c r="KR101" s="78"/>
      <c r="KS101" s="78"/>
      <c r="KT101" s="78"/>
      <c r="KU101" s="78"/>
      <c r="KV101" s="78"/>
      <c r="KW101" s="78"/>
      <c r="KX101" s="78"/>
      <c r="KY101" s="78"/>
      <c r="KZ101" s="78"/>
      <c r="LA101" s="78"/>
      <c r="LB101" s="78"/>
      <c r="LC101" s="78"/>
      <c r="LD101" s="78"/>
      <c r="LE101" s="78"/>
      <c r="LF101" s="78"/>
      <c r="LG101" s="78"/>
      <c r="LH101" s="78"/>
      <c r="LI101" s="78"/>
      <c r="LJ101" s="78"/>
      <c r="LK101" s="78"/>
      <c r="LL101" s="78"/>
      <c r="LM101" s="78"/>
      <c r="LN101" s="78"/>
      <c r="LO101" s="78"/>
      <c r="LP101" s="78"/>
      <c r="LQ101" s="78"/>
      <c r="LR101" s="78"/>
      <c r="LS101" s="78"/>
      <c r="LT101" s="78"/>
      <c r="LU101" s="78"/>
      <c r="LV101" s="78"/>
      <c r="LW101" s="78"/>
      <c r="LX101" s="78"/>
      <c r="LY101" s="78"/>
      <c r="LZ101" s="78"/>
      <c r="MA101" s="78"/>
      <c r="MB101" s="78"/>
      <c r="MC101" s="78"/>
      <c r="MD101" s="78"/>
      <c r="ME101" s="78"/>
      <c r="MF101" s="78"/>
      <c r="MG101" s="78"/>
      <c r="MH101" s="78"/>
      <c r="MI101" s="78"/>
      <c r="MJ101" s="78"/>
      <c r="MK101" s="78"/>
      <c r="ML101" s="78"/>
      <c r="MM101" s="78"/>
      <c r="MN101" s="78"/>
      <c r="MO101" s="78"/>
      <c r="MP101" s="78"/>
      <c r="MQ101" s="78"/>
      <c r="MR101" s="78"/>
      <c r="MS101" s="78"/>
      <c r="MT101" s="78"/>
      <c r="MU101" s="78"/>
      <c r="MV101" s="78"/>
      <c r="MW101" s="78"/>
      <c r="MX101" s="78"/>
      <c r="MY101" s="78"/>
      <c r="MZ101" s="78"/>
      <c r="NA101" s="78"/>
      <c r="NB101" s="78"/>
      <c r="NC101" s="78"/>
      <c r="ND101" s="78"/>
      <c r="NE101" s="78"/>
      <c r="NF101" s="78"/>
      <c r="NG101" s="78"/>
      <c r="NH101" s="78"/>
      <c r="NI101" s="78"/>
      <c r="NJ101" s="78"/>
      <c r="NK101" s="78"/>
      <c r="NL101" s="78"/>
      <c r="NM101" s="78"/>
      <c r="NN101" s="78"/>
      <c r="NO101" s="78"/>
      <c r="NP101" s="78"/>
      <c r="NQ101" s="78"/>
      <c r="NR101" s="78"/>
      <c r="NS101" s="78"/>
      <c r="NT101" s="78"/>
      <c r="NU101" s="78"/>
      <c r="NV101" s="78"/>
      <c r="NW101" s="78"/>
      <c r="NX101" s="78"/>
      <c r="NY101" s="78"/>
      <c r="NZ101" s="78"/>
      <c r="OA101" s="78"/>
      <c r="OB101" s="78"/>
      <c r="OC101" s="78"/>
      <c r="OD101" s="78"/>
      <c r="OE101" s="78"/>
      <c r="OF101" s="78"/>
      <c r="OG101" s="78"/>
      <c r="OH101" s="78"/>
      <c r="OI101" s="78"/>
      <c r="OJ101" s="78"/>
      <c r="OK101" s="78"/>
      <c r="OL101" s="78"/>
      <c r="OM101" s="78"/>
      <c r="ON101" s="78"/>
      <c r="OO101" s="78"/>
      <c r="OP101" s="78"/>
      <c r="OQ101" s="78"/>
      <c r="OR101" s="78"/>
      <c r="OS101" s="78"/>
      <c r="OT101" s="78"/>
      <c r="OU101" s="78"/>
      <c r="OV101" s="78"/>
      <c r="OW101" s="78"/>
      <c r="OX101" s="78"/>
      <c r="OY101" s="78"/>
      <c r="OZ101" s="78"/>
      <c r="PA101" s="78"/>
      <c r="PB101" s="78"/>
      <c r="PC101" s="78"/>
      <c r="PD101" s="78"/>
      <c r="PE101" s="78"/>
      <c r="PF101" s="78"/>
      <c r="PG101" s="78"/>
      <c r="PH101" s="78"/>
      <c r="PI101" s="78"/>
      <c r="PJ101" s="78"/>
      <c r="PK101" s="78"/>
      <c r="PL101" s="78"/>
      <c r="PM101" s="78"/>
      <c r="PN101" s="78"/>
      <c r="PO101" s="78"/>
      <c r="PP101" s="78"/>
      <c r="PQ101" s="78"/>
      <c r="PR101" s="78"/>
      <c r="PS101" s="78"/>
      <c r="PT101" s="78"/>
      <c r="PU101" s="78"/>
      <c r="PV101" s="78"/>
      <c r="PW101" s="78"/>
      <c r="PX101" s="78"/>
      <c r="PY101" s="78"/>
      <c r="PZ101" s="78"/>
      <c r="QA101" s="78"/>
      <c r="QB101" s="78"/>
      <c r="QC101" s="78"/>
      <c r="QD101" s="78"/>
      <c r="QE101" s="78"/>
      <c r="QF101" s="78"/>
      <c r="QG101" s="78"/>
      <c r="QH101" s="78"/>
      <c r="QI101" s="78"/>
      <c r="QJ101" s="78"/>
      <c r="QK101" s="78"/>
      <c r="QL101" s="78"/>
      <c r="QM101" s="78"/>
      <c r="QN101" s="78"/>
      <c r="QO101" s="78"/>
      <c r="QP101" s="78"/>
      <c r="QQ101" s="78"/>
      <c r="QR101" s="78"/>
      <c r="QS101" s="78"/>
      <c r="QT101" s="78"/>
      <c r="QU101" s="78"/>
      <c r="QV101" s="78"/>
      <c r="QW101" s="78"/>
      <c r="QX101" s="78"/>
      <c r="QY101" s="78"/>
      <c r="QZ101" s="78"/>
      <c r="RA101" s="78"/>
      <c r="RB101" s="78"/>
      <c r="RC101" s="78"/>
      <c r="RD101" s="78"/>
      <c r="RE101" s="78"/>
      <c r="RF101" s="78"/>
      <c r="RG101" s="78"/>
      <c r="RH101" s="78"/>
      <c r="RI101" s="78"/>
      <c r="RJ101" s="78"/>
      <c r="RK101" s="78"/>
      <c r="RL101" s="78"/>
      <c r="RM101" s="78"/>
      <c r="RN101" s="78"/>
      <c r="RO101" s="78"/>
      <c r="RP101" s="78"/>
      <c r="RQ101" s="78"/>
      <c r="RR101" s="78"/>
      <c r="RS101" s="78"/>
      <c r="RT101" s="78"/>
      <c r="RU101" s="78"/>
      <c r="RV101" s="78"/>
      <c r="RW101" s="78"/>
      <c r="RX101" s="78"/>
      <c r="RY101" s="78"/>
      <c r="RZ101" s="78"/>
      <c r="SA101" s="78"/>
      <c r="SB101" s="78"/>
      <c r="SC101" s="78"/>
      <c r="SD101" s="78"/>
      <c r="SE101" s="78"/>
      <c r="SF101" s="78"/>
      <c r="SG101" s="78"/>
      <c r="SH101" s="78"/>
      <c r="SI101" s="78"/>
      <c r="SJ101" s="78"/>
      <c r="SK101" s="78"/>
      <c r="SL101" s="78"/>
      <c r="SM101" s="78"/>
      <c r="SN101" s="78"/>
      <c r="SO101" s="78"/>
      <c r="SP101" s="78"/>
      <c r="SQ101" s="78"/>
      <c r="SR101" s="78"/>
      <c r="SS101" s="78"/>
      <c r="ST101" s="78"/>
      <c r="SU101" s="78"/>
      <c r="SV101" s="78"/>
      <c r="SW101" s="78"/>
      <c r="SX101" s="78"/>
      <c r="SY101" s="78"/>
      <c r="SZ101" s="78"/>
      <c r="TA101" s="78"/>
      <c r="TB101" s="78"/>
      <c r="TC101" s="78"/>
      <c r="TD101" s="78"/>
      <c r="TE101" s="78"/>
      <c r="TF101" s="78"/>
      <c r="TG101" s="78"/>
      <c r="TH101" s="78"/>
      <c r="TI101" s="78"/>
      <c r="TJ101" s="78"/>
      <c r="TK101" s="78"/>
      <c r="TL101" s="78"/>
      <c r="TM101" s="78"/>
      <c r="TN101" s="78"/>
      <c r="TO101" s="78"/>
      <c r="TP101" s="78"/>
      <c r="TQ101" s="78"/>
      <c r="TR101" s="78"/>
      <c r="TS101" s="78"/>
      <c r="TT101" s="78"/>
      <c r="TU101" s="78"/>
      <c r="TV101" s="78"/>
      <c r="TW101" s="78"/>
      <c r="TX101" s="78"/>
      <c r="TY101" s="78"/>
      <c r="TZ101" s="78"/>
      <c r="UA101" s="78"/>
      <c r="UB101" s="78"/>
      <c r="UC101" s="78"/>
      <c r="UD101" s="78"/>
      <c r="UE101" s="78"/>
      <c r="UF101" s="78"/>
      <c r="UG101" s="78"/>
      <c r="UH101" s="78"/>
      <c r="UI101" s="78"/>
      <c r="UJ101" s="78"/>
      <c r="UK101" s="78"/>
      <c r="UL101" s="78"/>
      <c r="UM101" s="78"/>
      <c r="UN101" s="78"/>
      <c r="UO101" s="78"/>
      <c r="UP101" s="78"/>
      <c r="UQ101" s="78"/>
      <c r="UR101" s="78"/>
      <c r="US101" s="78"/>
      <c r="UT101" s="78"/>
      <c r="UU101" s="78"/>
      <c r="UV101" s="78"/>
      <c r="UW101" s="78"/>
      <c r="UX101" s="78"/>
      <c r="UY101" s="78"/>
      <c r="UZ101" s="78"/>
      <c r="VA101" s="78"/>
      <c r="VB101" s="78"/>
      <c r="VC101" s="78"/>
      <c r="VD101" s="78"/>
      <c r="VE101" s="78"/>
      <c r="VF101" s="78"/>
      <c r="VG101" s="78"/>
      <c r="VH101" s="78"/>
      <c r="VI101" s="78"/>
      <c r="VJ101" s="78"/>
      <c r="VK101" s="78"/>
      <c r="VL101" s="78"/>
      <c r="VM101" s="78"/>
      <c r="VN101" s="78"/>
      <c r="VO101" s="78"/>
      <c r="VP101" s="78"/>
      <c r="VQ101" s="78"/>
      <c r="VR101" s="78"/>
      <c r="VS101" s="78"/>
      <c r="VT101" s="78"/>
      <c r="VU101" s="78"/>
      <c r="VV101" s="78"/>
      <c r="VW101" s="78"/>
      <c r="VX101" s="78"/>
      <c r="VY101" s="78"/>
      <c r="VZ101" s="78"/>
      <c r="WA101" s="78"/>
      <c r="WB101" s="78"/>
      <c r="WC101" s="78"/>
      <c r="WD101" s="78"/>
      <c r="WE101" s="78"/>
      <c r="WF101" s="78"/>
      <c r="WG101" s="78"/>
      <c r="WH101" s="78"/>
      <c r="WI101" s="78"/>
      <c r="WJ101" s="78"/>
      <c r="WK101" s="78"/>
      <c r="WL101" s="78"/>
      <c r="WM101" s="78"/>
      <c r="WN101" s="78"/>
      <c r="WO101" s="78"/>
      <c r="WP101" s="78"/>
      <c r="WQ101" s="78"/>
      <c r="WR101" s="78"/>
      <c r="WS101" s="78"/>
      <c r="WT101" s="78"/>
      <c r="WU101" s="78"/>
      <c r="WV101" s="78"/>
      <c r="WW101" s="78"/>
      <c r="WX101" s="78"/>
      <c r="WY101" s="78"/>
      <c r="WZ101" s="78"/>
      <c r="XA101" s="78"/>
      <c r="XB101" s="78"/>
      <c r="XC101" s="78"/>
      <c r="XD101" s="78"/>
      <c r="XE101" s="78"/>
      <c r="XF101" s="78"/>
      <c r="XG101" s="78"/>
      <c r="XH101" s="78"/>
      <c r="XI101" s="78"/>
      <c r="XJ101" s="78"/>
      <c r="XK101" s="78"/>
      <c r="XL101" s="78"/>
      <c r="XM101" s="78"/>
      <c r="XN101" s="78"/>
      <c r="XO101" s="78"/>
      <c r="XP101" s="78"/>
      <c r="XQ101" s="78"/>
      <c r="XR101" s="78"/>
      <c r="XS101" s="78"/>
      <c r="XT101" s="78"/>
      <c r="XU101" s="78"/>
      <c r="XV101" s="78"/>
      <c r="XW101" s="78"/>
      <c r="XX101" s="78"/>
      <c r="XY101" s="78"/>
      <c r="XZ101" s="78"/>
      <c r="YA101" s="78"/>
      <c r="YB101" s="78"/>
      <c r="YC101" s="78"/>
      <c r="YD101" s="78"/>
      <c r="YE101" s="78"/>
      <c r="YF101" s="78"/>
      <c r="YG101" s="78"/>
      <c r="YH101" s="78"/>
      <c r="YI101" s="78"/>
      <c r="YJ101" s="78"/>
      <c r="YK101" s="78"/>
      <c r="YL101" s="78"/>
      <c r="YM101" s="78"/>
      <c r="YN101" s="78"/>
      <c r="YO101" s="78"/>
      <c r="YP101" s="78"/>
      <c r="YQ101" s="78"/>
      <c r="YR101" s="78"/>
      <c r="YS101" s="78"/>
      <c r="YT101" s="78"/>
      <c r="YU101" s="78"/>
      <c r="YV101" s="78"/>
      <c r="YW101" s="78"/>
      <c r="YX101" s="78"/>
      <c r="YY101" s="78"/>
      <c r="YZ101" s="78"/>
      <c r="ZA101" s="78"/>
      <c r="ZB101" s="78"/>
      <c r="ZC101" s="78"/>
      <c r="ZD101" s="78"/>
      <c r="ZE101" s="78"/>
      <c r="ZF101" s="78"/>
      <c r="ZG101" s="78"/>
      <c r="ZH101" s="78"/>
      <c r="ZI101" s="78"/>
      <c r="ZJ101" s="78"/>
      <c r="ZK101" s="78"/>
      <c r="ZL101" s="78"/>
      <c r="ZM101" s="78"/>
      <c r="ZN101" s="78"/>
      <c r="ZO101" s="78"/>
      <c r="ZP101" s="78"/>
      <c r="ZQ101" s="78"/>
      <c r="ZR101" s="78"/>
      <c r="ZS101" s="78"/>
      <c r="ZT101" s="78"/>
      <c r="ZU101" s="78"/>
      <c r="ZV101" s="78"/>
      <c r="ZW101" s="78"/>
      <c r="ZX101" s="78"/>
      <c r="ZY101" s="78"/>
      <c r="ZZ101" s="78"/>
      <c r="AAA101" s="78"/>
      <c r="AAB101" s="78"/>
      <c r="AAC101" s="78"/>
      <c r="AAD101" s="78"/>
      <c r="AAE101" s="78"/>
      <c r="AAF101" s="78"/>
      <c r="AAG101" s="78"/>
      <c r="AAH101" s="78"/>
      <c r="AAI101" s="78"/>
      <c r="AAJ101" s="78"/>
      <c r="AAK101" s="78"/>
      <c r="AAL101" s="78"/>
      <c r="AAM101" s="78"/>
      <c r="AAN101" s="78"/>
      <c r="AAO101" s="78"/>
      <c r="AAP101" s="78"/>
      <c r="AAQ101" s="78"/>
      <c r="AAR101" s="78"/>
      <c r="AAS101" s="78"/>
      <c r="AAT101" s="78"/>
      <c r="AAU101" s="78"/>
      <c r="AAV101" s="78"/>
      <c r="AAW101" s="78"/>
      <c r="AAX101" s="78"/>
      <c r="AAY101" s="78"/>
      <c r="AAZ101" s="78"/>
      <c r="ABA101" s="78"/>
      <c r="ABB101" s="78"/>
      <c r="ABC101" s="78"/>
      <c r="ABD101" s="78"/>
      <c r="ABE101" s="78"/>
      <c r="ABF101" s="78"/>
      <c r="ABG101" s="78"/>
      <c r="ABH101" s="78"/>
      <c r="ABI101" s="78"/>
      <c r="ABJ101" s="78"/>
      <c r="ABK101" s="78"/>
      <c r="ABL101" s="78"/>
      <c r="ABM101" s="78"/>
      <c r="ABN101" s="78"/>
      <c r="ABO101" s="78"/>
      <c r="ABP101" s="78"/>
      <c r="ABQ101" s="78"/>
      <c r="ABR101" s="78"/>
      <c r="ABS101" s="78"/>
      <c r="ABT101" s="78"/>
      <c r="ABU101" s="78"/>
      <c r="ABV101" s="78"/>
      <c r="ABW101" s="78"/>
      <c r="ABX101" s="78"/>
      <c r="ABY101" s="78"/>
      <c r="ABZ101" s="78"/>
      <c r="ACA101" s="78"/>
      <c r="ACB101" s="78"/>
      <c r="ACC101" s="78"/>
      <c r="ACD101" s="78"/>
      <c r="ACE101" s="78"/>
      <c r="ACF101" s="78"/>
      <c r="ACG101" s="78"/>
      <c r="ACH101" s="78"/>
      <c r="ACI101" s="78"/>
      <c r="ACJ101" s="78"/>
      <c r="ACK101" s="78"/>
      <c r="ACL101" s="78"/>
      <c r="ACM101" s="78"/>
      <c r="ACN101" s="78"/>
      <c r="ACO101" s="78"/>
      <c r="ACP101" s="78"/>
      <c r="ACQ101" s="78"/>
      <c r="ACR101" s="78"/>
      <c r="ACS101" s="78"/>
      <c r="ACT101" s="78"/>
      <c r="ACU101" s="78"/>
      <c r="ACV101" s="78"/>
      <c r="ACW101" s="78"/>
      <c r="ACX101" s="78"/>
      <c r="ACY101" s="78"/>
      <c r="ACZ101" s="78"/>
      <c r="ADA101" s="78"/>
      <c r="ADB101" s="78"/>
      <c r="ADC101" s="78"/>
      <c r="ADD101" s="78"/>
      <c r="ADE101" s="78"/>
      <c r="ADF101" s="78"/>
      <c r="ADG101" s="78"/>
      <c r="ADH101" s="78"/>
      <c r="ADI101" s="78"/>
      <c r="ADJ101" s="78"/>
      <c r="ADK101" s="78"/>
      <c r="ADL101" s="78"/>
      <c r="ADM101" s="78"/>
      <c r="ADN101" s="78"/>
      <c r="ADO101" s="78"/>
      <c r="ADP101" s="78"/>
      <c r="ADQ101" s="78"/>
      <c r="ADR101" s="78"/>
      <c r="ADS101" s="78"/>
      <c r="ADT101" s="78"/>
      <c r="ADU101" s="78"/>
      <c r="ADV101" s="78"/>
      <c r="ADW101" s="78"/>
      <c r="ADX101" s="78"/>
      <c r="ADY101" s="78"/>
      <c r="ADZ101" s="78"/>
      <c r="AEA101" s="78"/>
      <c r="AEB101" s="78"/>
      <c r="AEC101" s="78"/>
      <c r="AED101" s="78"/>
      <c r="AEE101" s="78"/>
      <c r="AEF101" s="78"/>
      <c r="AEG101" s="78"/>
      <c r="AEH101" s="78"/>
      <c r="AEI101" s="78"/>
      <c r="AEJ101" s="78"/>
      <c r="AEK101" s="78"/>
      <c r="AEL101" s="78"/>
      <c r="AEM101" s="78"/>
      <c r="AEN101" s="78"/>
      <c r="AEO101" s="78"/>
      <c r="AEP101" s="78"/>
      <c r="AEQ101" s="78"/>
      <c r="AER101" s="78"/>
      <c r="AES101" s="78"/>
      <c r="AET101" s="78"/>
      <c r="AEU101" s="78"/>
      <c r="AEV101" s="78"/>
      <c r="AEW101" s="78"/>
      <c r="AEX101" s="78"/>
      <c r="AEY101" s="78"/>
      <c r="AEZ101" s="78"/>
      <c r="AFA101" s="78"/>
      <c r="AFB101" s="78"/>
      <c r="AFC101" s="78"/>
      <c r="AFD101" s="78"/>
      <c r="AFE101" s="78"/>
      <c r="AFF101" s="78"/>
      <c r="AFG101" s="78"/>
      <c r="AFH101" s="78"/>
      <c r="AFI101" s="78"/>
      <c r="AFJ101" s="78"/>
      <c r="AFK101" s="78"/>
      <c r="AFL101" s="78"/>
      <c r="AFM101" s="78"/>
      <c r="AFN101" s="78"/>
      <c r="AFO101" s="78"/>
      <c r="AFP101" s="78"/>
      <c r="AFQ101" s="78"/>
      <c r="AFR101" s="78"/>
      <c r="AFS101" s="78"/>
      <c r="AFT101" s="78"/>
      <c r="AFU101" s="78"/>
      <c r="AFV101" s="78"/>
      <c r="AFW101" s="78"/>
      <c r="AFX101" s="78"/>
      <c r="AFY101" s="78"/>
      <c r="AFZ101" s="78"/>
      <c r="AGA101" s="78"/>
      <c r="AGB101" s="78"/>
      <c r="AGC101" s="78"/>
      <c r="AGD101" s="78"/>
      <c r="AGE101" s="78"/>
      <c r="AGF101" s="78"/>
      <c r="AGG101" s="78"/>
      <c r="AGH101" s="78"/>
      <c r="AGI101" s="78"/>
      <c r="AGJ101" s="78"/>
      <c r="AGK101" s="78"/>
      <c r="AGL101" s="78"/>
      <c r="AGM101" s="78"/>
      <c r="AGN101" s="78"/>
      <c r="AGO101" s="78"/>
      <c r="AGP101" s="78"/>
      <c r="AGQ101" s="78"/>
      <c r="AGR101" s="78"/>
      <c r="AGS101" s="78"/>
      <c r="AGT101" s="78"/>
      <c r="AGU101" s="78"/>
      <c r="AGV101" s="78"/>
      <c r="AGW101" s="78"/>
      <c r="AGX101" s="78"/>
      <c r="AGY101" s="78"/>
      <c r="AGZ101" s="78"/>
      <c r="AHA101" s="78"/>
      <c r="AHB101" s="78"/>
      <c r="AHC101" s="78"/>
      <c r="AHD101" s="78"/>
      <c r="AHE101" s="78"/>
      <c r="AHF101" s="78"/>
      <c r="AHG101" s="78"/>
      <c r="AHH101" s="78"/>
      <c r="AHI101" s="78"/>
      <c r="AHJ101" s="78"/>
      <c r="AHK101" s="78"/>
      <c r="AHL101" s="78"/>
      <c r="AHM101" s="78"/>
      <c r="AHN101" s="78"/>
      <c r="AHO101" s="78"/>
      <c r="AHP101" s="78"/>
      <c r="AHQ101" s="78"/>
      <c r="AHR101" s="78"/>
      <c r="AHS101" s="78"/>
      <c r="AHT101" s="78"/>
      <c r="AHU101" s="78"/>
      <c r="AHV101" s="78"/>
      <c r="AHW101" s="78"/>
      <c r="AHX101" s="78"/>
      <c r="AHY101" s="78"/>
      <c r="AHZ101" s="78"/>
      <c r="AIA101" s="78"/>
      <c r="AIB101" s="78"/>
      <c r="AIC101" s="78"/>
      <c r="AID101" s="78"/>
      <c r="AIE101" s="78"/>
      <c r="AIF101" s="78"/>
      <c r="AIG101" s="78"/>
      <c r="AIH101" s="78"/>
      <c r="AII101" s="78"/>
      <c r="AIJ101" s="78"/>
      <c r="AIK101" s="78"/>
      <c r="AIL101" s="78"/>
      <c r="AIM101" s="78"/>
      <c r="AIN101" s="78"/>
      <c r="AIO101" s="78"/>
      <c r="AIP101" s="78"/>
      <c r="AIQ101" s="78"/>
      <c r="AIR101" s="78"/>
      <c r="AIS101" s="78"/>
      <c r="AIT101" s="78"/>
      <c r="AIU101" s="78"/>
      <c r="AIV101" s="78"/>
      <c r="AIW101" s="78"/>
      <c r="AIX101" s="78"/>
      <c r="AIY101" s="78"/>
      <c r="AIZ101" s="78"/>
      <c r="AJA101" s="78"/>
      <c r="AJB101" s="78"/>
      <c r="AJC101" s="78"/>
      <c r="AJD101" s="78"/>
      <c r="AJE101" s="78"/>
      <c r="AJF101" s="78"/>
      <c r="AJG101" s="78"/>
      <c r="AJH101" s="78"/>
      <c r="AJI101" s="78"/>
      <c r="AJJ101" s="78"/>
      <c r="AJK101" s="78"/>
      <c r="AJL101" s="78"/>
      <c r="AJM101" s="78"/>
      <c r="AJN101" s="78"/>
      <c r="AJO101" s="78"/>
      <c r="AJP101" s="78"/>
      <c r="AJQ101" s="78"/>
      <c r="AJR101" s="78"/>
      <c r="AJS101" s="78"/>
      <c r="AJT101" s="78"/>
      <c r="AJU101" s="78"/>
      <c r="AJV101" s="78"/>
      <c r="AJW101" s="78"/>
      <c r="AJX101" s="78"/>
      <c r="AJY101" s="78"/>
      <c r="AJZ101" s="78"/>
      <c r="AKA101" s="78"/>
      <c r="AKB101" s="78"/>
      <c r="AKC101" s="78"/>
      <c r="AKD101" s="78"/>
      <c r="AKE101" s="78"/>
      <c r="AKF101" s="78"/>
      <c r="AKG101" s="78"/>
      <c r="AKH101" s="78"/>
      <c r="AKI101" s="78"/>
      <c r="AKJ101" s="78"/>
      <c r="AKK101" s="78"/>
      <c r="AKL101" s="78"/>
      <c r="AKM101" s="78"/>
      <c r="AKN101" s="78"/>
      <c r="AKO101" s="78"/>
      <c r="AKP101" s="78"/>
      <c r="AKQ101" s="78"/>
      <c r="AKR101" s="78"/>
      <c r="AKS101" s="78"/>
      <c r="AKT101" s="78"/>
      <c r="AKU101" s="78"/>
      <c r="AKV101" s="78"/>
      <c r="AKW101" s="78"/>
      <c r="AKX101" s="78"/>
      <c r="AKY101" s="78"/>
      <c r="AKZ101" s="78"/>
      <c r="ALA101" s="78"/>
      <c r="ALB101" s="78"/>
      <c r="ALC101" s="78"/>
      <c r="ALD101" s="78"/>
      <c r="ALE101" s="78"/>
      <c r="ALF101" s="78"/>
      <c r="ALG101" s="78"/>
      <c r="ALH101" s="78"/>
      <c r="ALI101" s="78"/>
      <c r="ALJ101" s="78"/>
      <c r="ALK101" s="78"/>
      <c r="ALL101" s="78"/>
      <c r="ALM101" s="78"/>
      <c r="ALN101" s="78"/>
      <c r="ALO101" s="78"/>
      <c r="ALP101" s="78"/>
      <c r="ALQ101" s="78"/>
      <c r="ALR101" s="78"/>
      <c r="ALS101" s="78"/>
      <c r="ALT101" s="78"/>
      <c r="ALU101" s="78"/>
      <c r="ALV101" s="78"/>
      <c r="ALW101" s="78"/>
      <c r="ALX101" s="78"/>
      <c r="ALY101" s="78"/>
      <c r="ALZ101" s="78"/>
      <c r="AMA101" s="80"/>
      <c r="AMB101" s="80"/>
      <c r="AMC101" s="80"/>
      <c r="AMD101" s="80"/>
      <c r="AME101" s="80"/>
      <c r="AMF101" s="80"/>
      <c r="AMG101" s="80"/>
      <c r="AMH101" s="80"/>
    </row>
    <row r="102" spans="1:1022">
      <c r="A102" s="16" t="s">
        <v>90</v>
      </c>
      <c r="B102" s="16" t="s">
        <v>386</v>
      </c>
      <c r="C102" s="16" t="s">
        <v>387</v>
      </c>
      <c r="D102" s="16"/>
      <c r="E102" s="17"/>
      <c r="F102" s="16" t="s">
        <v>382</v>
      </c>
      <c r="G102" s="17"/>
      <c r="H102" s="17">
        <v>1</v>
      </c>
      <c r="I102" s="16" t="s">
        <v>26</v>
      </c>
      <c r="J102" s="19"/>
      <c r="K102" s="18">
        <v>4.5</v>
      </c>
      <c r="L102" s="18">
        <f>SUM(K102*H102)</f>
        <v>4.5</v>
      </c>
      <c r="M102" s="19"/>
      <c r="N102" s="34">
        <v>1010</v>
      </c>
      <c r="O102" s="23" t="s">
        <v>388</v>
      </c>
      <c r="P102" s="21">
        <v>41897</v>
      </c>
      <c r="Q102" s="21">
        <v>41917</v>
      </c>
      <c r="R102" s="21" t="s">
        <v>389</v>
      </c>
      <c r="S102" s="16"/>
      <c r="T102" s="10"/>
      <c r="U102" s="10"/>
      <c r="AMA102" s="119"/>
      <c r="AMB102" s="119"/>
      <c r="AMC102" s="119"/>
      <c r="AMD102" s="119"/>
      <c r="AME102" s="119"/>
      <c r="AMF102" s="119"/>
      <c r="AMG102" s="119"/>
      <c r="AMH102" s="119"/>
    </row>
    <row r="103" spans="1:1022">
      <c r="A103" s="16" t="s">
        <v>21</v>
      </c>
      <c r="B103" s="16" t="s">
        <v>390</v>
      </c>
      <c r="C103" s="16" t="s">
        <v>391</v>
      </c>
      <c r="D103" s="16"/>
      <c r="E103" s="17"/>
      <c r="F103" s="16" t="s">
        <v>392</v>
      </c>
      <c r="G103" s="17"/>
      <c r="H103" s="17">
        <v>1</v>
      </c>
      <c r="I103" s="16" t="s">
        <v>26</v>
      </c>
      <c r="J103" s="19"/>
      <c r="K103" s="18"/>
      <c r="L103" s="18"/>
      <c r="M103" s="19"/>
      <c r="N103" s="34">
        <v>1010</v>
      </c>
      <c r="O103" s="23" t="s">
        <v>393</v>
      </c>
      <c r="P103" s="21">
        <v>41901</v>
      </c>
      <c r="Q103" s="21">
        <v>41922</v>
      </c>
      <c r="R103" s="21" t="s">
        <v>394</v>
      </c>
      <c r="S103" s="16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  <c r="OB103" s="47"/>
      <c r="OC103" s="47"/>
      <c r="OD103" s="47"/>
      <c r="OE103" s="47"/>
      <c r="OF103" s="47"/>
      <c r="OG103" s="47"/>
      <c r="OH103" s="47"/>
      <c r="OI103" s="47"/>
      <c r="OJ103" s="47"/>
      <c r="OK103" s="47"/>
      <c r="OL103" s="47"/>
      <c r="OM103" s="47"/>
      <c r="ON103" s="47"/>
      <c r="OO103" s="47"/>
      <c r="OP103" s="47"/>
      <c r="OQ103" s="47"/>
      <c r="OR103" s="47"/>
      <c r="OS103" s="47"/>
      <c r="OT103" s="47"/>
      <c r="OU103" s="47"/>
      <c r="OV103" s="47"/>
      <c r="OW103" s="47"/>
      <c r="OX103" s="47"/>
      <c r="OY103" s="47"/>
      <c r="OZ103" s="47"/>
      <c r="PA103" s="47"/>
      <c r="PB103" s="47"/>
      <c r="PC103" s="47"/>
      <c r="PD103" s="47"/>
      <c r="PE103" s="47"/>
      <c r="PF103" s="47"/>
      <c r="PG103" s="47"/>
      <c r="PH103" s="47"/>
      <c r="PI103" s="47"/>
      <c r="PJ103" s="47"/>
      <c r="PK103" s="47"/>
      <c r="PL103" s="47"/>
      <c r="PM103" s="47"/>
      <c r="PN103" s="47"/>
      <c r="PO103" s="47"/>
      <c r="PP103" s="47"/>
      <c r="PQ103" s="47"/>
      <c r="PR103" s="47"/>
      <c r="PS103" s="47"/>
      <c r="PT103" s="47"/>
      <c r="PU103" s="47"/>
      <c r="PV103" s="47"/>
      <c r="PW103" s="47"/>
      <c r="PX103" s="47"/>
      <c r="PY103" s="47"/>
      <c r="PZ103" s="47"/>
      <c r="QA103" s="47"/>
      <c r="QB103" s="47"/>
      <c r="QC103" s="47"/>
      <c r="QD103" s="47"/>
      <c r="QE103" s="47"/>
      <c r="QF103" s="47"/>
      <c r="QG103" s="47"/>
      <c r="QH103" s="47"/>
      <c r="QI103" s="47"/>
      <c r="QJ103" s="47"/>
      <c r="QK103" s="47"/>
      <c r="QL103" s="47"/>
      <c r="QM103" s="47"/>
      <c r="QN103" s="47"/>
      <c r="QO103" s="47"/>
      <c r="QP103" s="47"/>
      <c r="QQ103" s="47"/>
      <c r="QR103" s="47"/>
      <c r="QS103" s="47"/>
      <c r="QT103" s="47"/>
      <c r="QU103" s="47"/>
      <c r="QV103" s="47"/>
      <c r="QW103" s="47"/>
      <c r="QX103" s="47"/>
      <c r="QY103" s="47"/>
      <c r="QZ103" s="47"/>
      <c r="RA103" s="47"/>
      <c r="RB103" s="47"/>
      <c r="RC103" s="47"/>
      <c r="RD103" s="47"/>
      <c r="RE103" s="47"/>
      <c r="RF103" s="47"/>
      <c r="RG103" s="47"/>
      <c r="RH103" s="47"/>
      <c r="RI103" s="47"/>
      <c r="RJ103" s="47"/>
      <c r="RK103" s="47"/>
      <c r="RL103" s="47"/>
      <c r="RM103" s="47"/>
      <c r="RN103" s="47"/>
      <c r="RO103" s="47"/>
      <c r="RP103" s="47"/>
      <c r="RQ103" s="47"/>
      <c r="RR103" s="47"/>
      <c r="RS103" s="47"/>
      <c r="RT103" s="47"/>
      <c r="RU103" s="47"/>
      <c r="RV103" s="47"/>
      <c r="RW103" s="47"/>
      <c r="RX103" s="47"/>
      <c r="RY103" s="47"/>
      <c r="RZ103" s="47"/>
      <c r="SA103" s="47"/>
      <c r="SB103" s="47"/>
      <c r="SC103" s="47"/>
      <c r="SD103" s="47"/>
      <c r="SE103" s="47"/>
      <c r="SF103" s="47"/>
      <c r="SG103" s="47"/>
      <c r="SH103" s="47"/>
      <c r="SI103" s="47"/>
      <c r="SJ103" s="47"/>
      <c r="SK103" s="47"/>
      <c r="SL103" s="47"/>
      <c r="SM103" s="47"/>
      <c r="SN103" s="47"/>
      <c r="SO103" s="47"/>
      <c r="SP103" s="47"/>
      <c r="SQ103" s="47"/>
      <c r="SR103" s="47"/>
      <c r="SS103" s="47"/>
      <c r="ST103" s="47"/>
      <c r="SU103" s="47"/>
      <c r="SV103" s="47"/>
      <c r="SW103" s="47"/>
      <c r="SX103" s="47"/>
      <c r="SY103" s="47"/>
      <c r="SZ103" s="47"/>
      <c r="TA103" s="47"/>
      <c r="TB103" s="47"/>
      <c r="TC103" s="47"/>
      <c r="TD103" s="47"/>
      <c r="TE103" s="47"/>
      <c r="TF103" s="47"/>
      <c r="TG103" s="47"/>
      <c r="TH103" s="47"/>
      <c r="TI103" s="47"/>
      <c r="TJ103" s="47"/>
      <c r="TK103" s="47"/>
      <c r="TL103" s="47"/>
      <c r="TM103" s="47"/>
      <c r="TN103" s="47"/>
      <c r="TO103" s="47"/>
      <c r="TP103" s="47"/>
      <c r="TQ103" s="47"/>
      <c r="TR103" s="47"/>
      <c r="TS103" s="47"/>
      <c r="TT103" s="47"/>
      <c r="TU103" s="47"/>
      <c r="TV103" s="47"/>
      <c r="TW103" s="47"/>
      <c r="TX103" s="47"/>
      <c r="TY103" s="47"/>
      <c r="TZ103" s="47"/>
      <c r="UA103" s="47"/>
      <c r="UB103" s="47"/>
      <c r="UC103" s="47"/>
      <c r="UD103" s="47"/>
      <c r="UE103" s="47"/>
      <c r="UF103" s="47"/>
      <c r="UG103" s="47"/>
      <c r="UH103" s="47"/>
      <c r="UI103" s="47"/>
      <c r="UJ103" s="47"/>
      <c r="UK103" s="47"/>
      <c r="UL103" s="47"/>
      <c r="UM103" s="47"/>
      <c r="UN103" s="47"/>
      <c r="UO103" s="47"/>
      <c r="UP103" s="47"/>
      <c r="UQ103" s="47"/>
      <c r="UR103" s="47"/>
      <c r="US103" s="47"/>
      <c r="UT103" s="47"/>
      <c r="UU103" s="47"/>
      <c r="UV103" s="47"/>
      <c r="UW103" s="47"/>
      <c r="UX103" s="47"/>
      <c r="UY103" s="47"/>
      <c r="UZ103" s="47"/>
      <c r="VA103" s="47"/>
      <c r="VB103" s="47"/>
      <c r="VC103" s="47"/>
      <c r="VD103" s="47"/>
      <c r="VE103" s="47"/>
      <c r="VF103" s="47"/>
      <c r="VG103" s="47"/>
      <c r="VH103" s="47"/>
      <c r="VI103" s="47"/>
      <c r="VJ103" s="47"/>
      <c r="VK103" s="47"/>
      <c r="VL103" s="47"/>
      <c r="VM103" s="47"/>
      <c r="VN103" s="47"/>
      <c r="VO103" s="47"/>
      <c r="VP103" s="47"/>
      <c r="VQ103" s="47"/>
      <c r="VR103" s="47"/>
      <c r="VS103" s="47"/>
      <c r="VT103" s="47"/>
      <c r="VU103" s="47"/>
      <c r="VV103" s="47"/>
      <c r="VW103" s="47"/>
      <c r="VX103" s="47"/>
      <c r="VY103" s="47"/>
      <c r="VZ103" s="47"/>
      <c r="WA103" s="47"/>
      <c r="WB103" s="47"/>
      <c r="WC103" s="47"/>
      <c r="WD103" s="47"/>
      <c r="WE103" s="47"/>
      <c r="WF103" s="47"/>
      <c r="WG103" s="47"/>
      <c r="WH103" s="47"/>
      <c r="WI103" s="47"/>
      <c r="WJ103" s="47"/>
      <c r="WK103" s="47"/>
      <c r="WL103" s="47"/>
      <c r="WM103" s="47"/>
      <c r="WN103" s="47"/>
      <c r="WO103" s="47"/>
      <c r="WP103" s="47"/>
      <c r="WQ103" s="47"/>
      <c r="WR103" s="47"/>
      <c r="WS103" s="47"/>
      <c r="WT103" s="47"/>
      <c r="WU103" s="47"/>
      <c r="WV103" s="47"/>
      <c r="WW103" s="47"/>
      <c r="WX103" s="47"/>
      <c r="WY103" s="47"/>
      <c r="WZ103" s="47"/>
      <c r="XA103" s="47"/>
      <c r="XB103" s="47"/>
      <c r="XC103" s="47"/>
      <c r="XD103" s="47"/>
      <c r="XE103" s="47"/>
      <c r="XF103" s="47"/>
      <c r="XG103" s="47"/>
      <c r="XH103" s="47"/>
      <c r="XI103" s="47"/>
      <c r="XJ103" s="47"/>
      <c r="XK103" s="47"/>
      <c r="XL103" s="47"/>
      <c r="XM103" s="47"/>
      <c r="XN103" s="47"/>
      <c r="XO103" s="47"/>
      <c r="XP103" s="47"/>
      <c r="XQ103" s="47"/>
      <c r="XR103" s="47"/>
      <c r="XS103" s="47"/>
      <c r="XT103" s="47"/>
      <c r="XU103" s="47"/>
      <c r="XV103" s="47"/>
      <c r="XW103" s="47"/>
      <c r="XX103" s="47"/>
      <c r="XY103" s="47"/>
      <c r="XZ103" s="47"/>
      <c r="YA103" s="47"/>
      <c r="YB103" s="47"/>
      <c r="YC103" s="47"/>
      <c r="YD103" s="47"/>
      <c r="YE103" s="47"/>
      <c r="YF103" s="47"/>
      <c r="YG103" s="47"/>
      <c r="YH103" s="47"/>
      <c r="YI103" s="47"/>
      <c r="YJ103" s="47"/>
      <c r="YK103" s="47"/>
      <c r="YL103" s="47"/>
      <c r="YM103" s="47"/>
      <c r="YN103" s="47"/>
      <c r="YO103" s="47"/>
      <c r="YP103" s="47"/>
      <c r="YQ103" s="47"/>
      <c r="YR103" s="47"/>
      <c r="YS103" s="47"/>
      <c r="YT103" s="47"/>
      <c r="YU103" s="47"/>
      <c r="YV103" s="47"/>
      <c r="YW103" s="47"/>
      <c r="YX103" s="47"/>
      <c r="YY103" s="47"/>
      <c r="YZ103" s="47"/>
      <c r="ZA103" s="47"/>
      <c r="ZB103" s="47"/>
      <c r="ZC103" s="47"/>
      <c r="ZD103" s="47"/>
      <c r="ZE103" s="47"/>
      <c r="ZF103" s="47"/>
      <c r="ZG103" s="47"/>
      <c r="ZH103" s="47"/>
      <c r="ZI103" s="47"/>
      <c r="ZJ103" s="47"/>
      <c r="ZK103" s="47"/>
      <c r="ZL103" s="47"/>
      <c r="ZM103" s="47"/>
      <c r="ZN103" s="47"/>
      <c r="ZO103" s="47"/>
      <c r="ZP103" s="47"/>
      <c r="ZQ103" s="47"/>
      <c r="ZR103" s="47"/>
      <c r="ZS103" s="47"/>
      <c r="ZT103" s="47"/>
      <c r="ZU103" s="47"/>
      <c r="ZV103" s="47"/>
      <c r="ZW103" s="47"/>
      <c r="ZX103" s="47"/>
      <c r="ZY103" s="47"/>
      <c r="ZZ103" s="47"/>
      <c r="AAA103" s="47"/>
      <c r="AAB103" s="47"/>
      <c r="AAC103" s="47"/>
      <c r="AAD103" s="47"/>
      <c r="AAE103" s="47"/>
      <c r="AAF103" s="47"/>
      <c r="AAG103" s="47"/>
      <c r="AAH103" s="47"/>
      <c r="AAI103" s="47"/>
      <c r="AAJ103" s="47"/>
      <c r="AAK103" s="47"/>
      <c r="AAL103" s="47"/>
      <c r="AAM103" s="47"/>
      <c r="AAN103" s="47"/>
      <c r="AAO103" s="47"/>
      <c r="AAP103" s="47"/>
      <c r="AAQ103" s="47"/>
      <c r="AAR103" s="47"/>
      <c r="AAS103" s="47"/>
      <c r="AAT103" s="47"/>
      <c r="AAU103" s="47"/>
      <c r="AAV103" s="47"/>
      <c r="AAW103" s="47"/>
      <c r="AAX103" s="47"/>
      <c r="AAY103" s="47"/>
      <c r="AAZ103" s="47"/>
      <c r="ABA103" s="47"/>
      <c r="ABB103" s="47"/>
      <c r="ABC103" s="47"/>
      <c r="ABD103" s="47"/>
      <c r="ABE103" s="47"/>
      <c r="ABF103" s="47"/>
      <c r="ABG103" s="47"/>
      <c r="ABH103" s="47"/>
      <c r="ABI103" s="47"/>
      <c r="ABJ103" s="47"/>
      <c r="ABK103" s="47"/>
      <c r="ABL103" s="47"/>
      <c r="ABM103" s="47"/>
      <c r="ABN103" s="47"/>
      <c r="ABO103" s="47"/>
      <c r="ABP103" s="47"/>
      <c r="ABQ103" s="47"/>
      <c r="ABR103" s="47"/>
      <c r="ABS103" s="47"/>
      <c r="ABT103" s="47"/>
      <c r="ABU103" s="47"/>
      <c r="ABV103" s="47"/>
      <c r="ABW103" s="47"/>
      <c r="ABX103" s="47"/>
      <c r="ABY103" s="47"/>
      <c r="ABZ103" s="47"/>
      <c r="ACA103" s="47"/>
      <c r="ACB103" s="47"/>
      <c r="ACC103" s="47"/>
      <c r="ACD103" s="47"/>
      <c r="ACE103" s="47"/>
      <c r="ACF103" s="47"/>
      <c r="ACG103" s="47"/>
      <c r="ACH103" s="47"/>
      <c r="ACI103" s="47"/>
      <c r="ACJ103" s="47"/>
      <c r="ACK103" s="47"/>
      <c r="ACL103" s="47"/>
      <c r="ACM103" s="47"/>
      <c r="ACN103" s="47"/>
      <c r="ACO103" s="47"/>
      <c r="ACP103" s="47"/>
      <c r="ACQ103" s="47"/>
      <c r="ACR103" s="47"/>
      <c r="ACS103" s="47"/>
      <c r="ACT103" s="47"/>
      <c r="ACU103" s="47"/>
      <c r="ACV103" s="47"/>
      <c r="ACW103" s="47"/>
      <c r="ACX103" s="47"/>
      <c r="ACY103" s="47"/>
      <c r="ACZ103" s="47"/>
      <c r="ADA103" s="47"/>
      <c r="ADB103" s="47"/>
      <c r="ADC103" s="47"/>
      <c r="ADD103" s="47"/>
      <c r="ADE103" s="47"/>
      <c r="ADF103" s="47"/>
      <c r="ADG103" s="47"/>
      <c r="ADH103" s="47"/>
      <c r="ADI103" s="47"/>
      <c r="ADJ103" s="47"/>
      <c r="ADK103" s="47"/>
      <c r="ADL103" s="47"/>
      <c r="ADM103" s="47"/>
      <c r="ADN103" s="47"/>
      <c r="ADO103" s="47"/>
      <c r="ADP103" s="47"/>
      <c r="ADQ103" s="47"/>
      <c r="ADR103" s="47"/>
      <c r="ADS103" s="47"/>
      <c r="ADT103" s="47"/>
      <c r="ADU103" s="47"/>
      <c r="ADV103" s="47"/>
      <c r="ADW103" s="47"/>
      <c r="ADX103" s="47"/>
      <c r="ADY103" s="47"/>
      <c r="ADZ103" s="47"/>
      <c r="AEA103" s="47"/>
      <c r="AEB103" s="47"/>
      <c r="AEC103" s="47"/>
      <c r="AED103" s="47"/>
      <c r="AEE103" s="47"/>
      <c r="AEF103" s="47"/>
      <c r="AEG103" s="47"/>
      <c r="AEH103" s="47"/>
      <c r="AEI103" s="47"/>
      <c r="AEJ103" s="47"/>
      <c r="AEK103" s="47"/>
      <c r="AEL103" s="47"/>
      <c r="AEM103" s="47"/>
      <c r="AEN103" s="47"/>
      <c r="AEO103" s="47"/>
      <c r="AEP103" s="47"/>
      <c r="AEQ103" s="47"/>
      <c r="AER103" s="47"/>
      <c r="AES103" s="47"/>
      <c r="AET103" s="47"/>
      <c r="AEU103" s="47"/>
      <c r="AEV103" s="47"/>
      <c r="AEW103" s="47"/>
      <c r="AEX103" s="47"/>
      <c r="AEY103" s="47"/>
      <c r="AEZ103" s="47"/>
      <c r="AFA103" s="47"/>
      <c r="AFB103" s="47"/>
      <c r="AFC103" s="47"/>
      <c r="AFD103" s="47"/>
      <c r="AFE103" s="47"/>
      <c r="AFF103" s="47"/>
      <c r="AFG103" s="47"/>
      <c r="AFH103" s="47"/>
      <c r="AFI103" s="47"/>
      <c r="AFJ103" s="47"/>
      <c r="AFK103" s="47"/>
      <c r="AFL103" s="47"/>
      <c r="AFM103" s="47"/>
      <c r="AFN103" s="47"/>
      <c r="AFO103" s="47"/>
      <c r="AFP103" s="47"/>
      <c r="AFQ103" s="47"/>
      <c r="AFR103" s="47"/>
      <c r="AFS103" s="47"/>
      <c r="AFT103" s="47"/>
      <c r="AFU103" s="47"/>
      <c r="AFV103" s="47"/>
      <c r="AFW103" s="47"/>
      <c r="AFX103" s="47"/>
      <c r="AFY103" s="47"/>
      <c r="AFZ103" s="47"/>
      <c r="AGA103" s="47"/>
      <c r="AGB103" s="47"/>
      <c r="AGC103" s="47"/>
      <c r="AGD103" s="47"/>
      <c r="AGE103" s="47"/>
      <c r="AGF103" s="47"/>
      <c r="AGG103" s="47"/>
      <c r="AGH103" s="47"/>
      <c r="AGI103" s="47"/>
      <c r="AGJ103" s="47"/>
      <c r="AGK103" s="47"/>
      <c r="AGL103" s="47"/>
      <c r="AGM103" s="47"/>
      <c r="AGN103" s="47"/>
      <c r="AGO103" s="47"/>
      <c r="AGP103" s="47"/>
      <c r="AGQ103" s="47"/>
      <c r="AGR103" s="47"/>
      <c r="AGS103" s="47"/>
      <c r="AGT103" s="47"/>
      <c r="AGU103" s="47"/>
      <c r="AGV103" s="47"/>
      <c r="AGW103" s="47"/>
      <c r="AGX103" s="47"/>
      <c r="AGY103" s="47"/>
      <c r="AGZ103" s="47"/>
      <c r="AHA103" s="47"/>
      <c r="AHB103" s="47"/>
      <c r="AHC103" s="47"/>
      <c r="AHD103" s="47"/>
      <c r="AHE103" s="47"/>
      <c r="AHF103" s="47"/>
      <c r="AHG103" s="47"/>
      <c r="AHH103" s="47"/>
      <c r="AHI103" s="47"/>
      <c r="AHJ103" s="47"/>
      <c r="AHK103" s="47"/>
      <c r="AHL103" s="47"/>
      <c r="AHM103" s="47"/>
      <c r="AHN103" s="47"/>
      <c r="AHO103" s="47"/>
      <c r="AHP103" s="47"/>
      <c r="AHQ103" s="47"/>
      <c r="AHR103" s="47"/>
      <c r="AHS103" s="47"/>
      <c r="AHT103" s="47"/>
      <c r="AHU103" s="47"/>
      <c r="AHV103" s="47"/>
      <c r="AHW103" s="47"/>
      <c r="AHX103" s="47"/>
      <c r="AHY103" s="47"/>
      <c r="AHZ103" s="47"/>
      <c r="AIA103" s="47"/>
      <c r="AIB103" s="47"/>
      <c r="AIC103" s="47"/>
      <c r="AID103" s="47"/>
      <c r="AIE103" s="47"/>
      <c r="AIF103" s="47"/>
      <c r="AIG103" s="47"/>
      <c r="AIH103" s="47"/>
      <c r="AII103" s="47"/>
      <c r="AIJ103" s="47"/>
      <c r="AIK103" s="47"/>
      <c r="AIL103" s="47"/>
      <c r="AIM103" s="47"/>
      <c r="AIN103" s="47"/>
      <c r="AIO103" s="47"/>
      <c r="AIP103" s="47"/>
      <c r="AIQ103" s="47"/>
      <c r="AIR103" s="47"/>
      <c r="AIS103" s="47"/>
      <c r="AIT103" s="47"/>
      <c r="AIU103" s="47"/>
      <c r="AIV103" s="47"/>
      <c r="AIW103" s="47"/>
      <c r="AIX103" s="47"/>
      <c r="AIY103" s="47"/>
      <c r="AIZ103" s="47"/>
      <c r="AJA103" s="47"/>
      <c r="AJB103" s="47"/>
      <c r="AJC103" s="47"/>
      <c r="AJD103" s="47"/>
      <c r="AJE103" s="47"/>
      <c r="AJF103" s="47"/>
      <c r="AJG103" s="47"/>
      <c r="AJH103" s="47"/>
      <c r="AJI103" s="47"/>
      <c r="AJJ103" s="47"/>
      <c r="AJK103" s="47"/>
      <c r="AJL103" s="47"/>
      <c r="AJM103" s="47"/>
      <c r="AJN103" s="47"/>
      <c r="AJO103" s="47"/>
      <c r="AJP103" s="47"/>
      <c r="AJQ103" s="47"/>
      <c r="AJR103" s="47"/>
      <c r="AJS103" s="47"/>
      <c r="AJT103" s="47"/>
      <c r="AJU103" s="47"/>
      <c r="AJV103" s="47"/>
      <c r="AJW103" s="47"/>
      <c r="AJX103" s="47"/>
      <c r="AJY103" s="47"/>
      <c r="AJZ103" s="47"/>
      <c r="AKA103" s="47"/>
      <c r="AKB103" s="47"/>
      <c r="AKC103" s="47"/>
      <c r="AKD103" s="47"/>
      <c r="AKE103" s="47"/>
      <c r="AKF103" s="47"/>
      <c r="AKG103" s="47"/>
      <c r="AKH103" s="47"/>
      <c r="AKI103" s="47"/>
      <c r="AKJ103" s="47"/>
      <c r="AKK103" s="47"/>
      <c r="AKL103" s="47"/>
      <c r="AKM103" s="47"/>
      <c r="AKN103" s="47"/>
      <c r="AKO103" s="47"/>
      <c r="AKP103" s="47"/>
      <c r="AKQ103" s="47"/>
      <c r="AKR103" s="47"/>
      <c r="AKS103" s="47"/>
      <c r="AKT103" s="47"/>
      <c r="AKU103" s="47"/>
      <c r="AKV103" s="47"/>
      <c r="AKW103" s="47"/>
      <c r="AKX103" s="47"/>
      <c r="AKY103" s="47"/>
      <c r="AKZ103" s="47"/>
      <c r="ALA103" s="47"/>
      <c r="ALB103" s="47"/>
      <c r="ALC103" s="47"/>
      <c r="ALD103" s="47"/>
      <c r="ALE103" s="47"/>
      <c r="ALF103" s="47"/>
      <c r="ALG103" s="47"/>
      <c r="ALH103" s="47"/>
      <c r="ALI103" s="47"/>
      <c r="ALJ103" s="47"/>
      <c r="ALK103" s="47"/>
      <c r="ALL103" s="47"/>
      <c r="ALM103" s="47"/>
      <c r="ALN103" s="47"/>
      <c r="ALO103" s="47"/>
      <c r="ALP103" s="47"/>
      <c r="ALQ103" s="47"/>
      <c r="ALR103" s="47"/>
      <c r="ALS103" s="47"/>
      <c r="ALT103" s="47"/>
      <c r="ALU103" s="47"/>
      <c r="ALV103" s="47"/>
      <c r="ALW103" s="47"/>
      <c r="ALX103" s="47"/>
      <c r="ALY103" s="47"/>
      <c r="ALZ103" s="47"/>
      <c r="AMA103" s="123"/>
      <c r="AMB103" s="123"/>
      <c r="AMC103" s="123"/>
      <c r="AMD103" s="123"/>
      <c r="AME103" s="123"/>
      <c r="AMF103" s="123"/>
      <c r="AMG103" s="123"/>
      <c r="AMH103" s="123"/>
    </row>
    <row r="104" spans="1:1022">
      <c r="A104" s="16" t="s">
        <v>21</v>
      </c>
      <c r="B104" s="16" t="s">
        <v>395</v>
      </c>
      <c r="C104" s="16" t="s">
        <v>396</v>
      </c>
      <c r="D104" s="16"/>
      <c r="E104" s="17"/>
      <c r="F104" s="16" t="s">
        <v>382</v>
      </c>
      <c r="G104" s="17"/>
      <c r="H104" s="17">
        <v>4</v>
      </c>
      <c r="I104" s="16" t="s">
        <v>26</v>
      </c>
      <c r="J104" s="65"/>
      <c r="K104" s="31"/>
      <c r="L104" s="31"/>
      <c r="M104" s="31"/>
      <c r="N104" s="66">
        <v>4040</v>
      </c>
      <c r="O104" s="32" t="s">
        <v>383</v>
      </c>
      <c r="P104" s="56">
        <v>41928</v>
      </c>
      <c r="Q104" s="56">
        <v>41953</v>
      </c>
      <c r="R104" s="56" t="s">
        <v>397</v>
      </c>
      <c r="S104" s="31" t="s">
        <v>398</v>
      </c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123"/>
      <c r="AMB104" s="123"/>
      <c r="AMC104" s="123"/>
      <c r="AMD104" s="123"/>
      <c r="AME104" s="123"/>
      <c r="AMF104" s="123"/>
      <c r="AMG104" s="123"/>
      <c r="AMH104" s="123"/>
    </row>
    <row r="105" spans="1:1022">
      <c r="A105" s="31"/>
      <c r="B105" s="31"/>
      <c r="C105" s="31"/>
      <c r="D105" s="31"/>
      <c r="E105" s="32"/>
      <c r="F105" s="31"/>
      <c r="G105" s="32"/>
      <c r="H105" s="32"/>
      <c r="I105" s="31"/>
      <c r="J105" s="65"/>
      <c r="K105" s="31"/>
      <c r="L105" s="31"/>
      <c r="M105" s="31"/>
      <c r="N105" s="32"/>
      <c r="O105" s="32"/>
      <c r="P105" s="56"/>
      <c r="Q105" s="56"/>
      <c r="R105" s="56"/>
      <c r="S105" s="31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  <c r="XL105" s="10"/>
      <c r="XM105" s="10"/>
      <c r="XN105" s="10"/>
      <c r="XO105" s="10"/>
      <c r="XP105" s="10"/>
      <c r="XQ105" s="10"/>
      <c r="XR105" s="10"/>
      <c r="XS105" s="10"/>
      <c r="XT105" s="10"/>
      <c r="XU105" s="10"/>
      <c r="XV105" s="10"/>
      <c r="XW105" s="10"/>
      <c r="XX105" s="10"/>
      <c r="XY105" s="10"/>
      <c r="XZ105" s="10"/>
      <c r="YA105" s="10"/>
      <c r="YB105" s="10"/>
      <c r="YC105" s="10"/>
      <c r="YD105" s="10"/>
      <c r="YE105" s="10"/>
      <c r="YF105" s="10"/>
      <c r="YG105" s="10"/>
      <c r="YH105" s="10"/>
      <c r="YI105" s="10"/>
      <c r="YJ105" s="10"/>
      <c r="YK105" s="10"/>
      <c r="YL105" s="10"/>
      <c r="YM105" s="10"/>
      <c r="YN105" s="10"/>
      <c r="YO105" s="10"/>
      <c r="YP105" s="10"/>
      <c r="YQ105" s="10"/>
      <c r="YR105" s="10"/>
      <c r="YS105" s="10"/>
      <c r="YT105" s="10"/>
      <c r="YU105" s="10"/>
      <c r="YV105" s="10"/>
      <c r="YW105" s="10"/>
      <c r="YX105" s="10"/>
      <c r="YY105" s="10"/>
      <c r="YZ105" s="10"/>
      <c r="ZA105" s="10"/>
      <c r="ZB105" s="10"/>
      <c r="ZC105" s="10"/>
      <c r="ZD105" s="10"/>
      <c r="ZE105" s="10"/>
      <c r="ZF105" s="10"/>
      <c r="ZG105" s="10"/>
      <c r="ZH105" s="10"/>
      <c r="ZI105" s="10"/>
      <c r="ZJ105" s="10"/>
      <c r="ZK105" s="10"/>
      <c r="ZL105" s="10"/>
      <c r="ZM105" s="10"/>
      <c r="ZN105" s="10"/>
      <c r="ZO105" s="10"/>
      <c r="ZP105" s="10"/>
      <c r="ZQ105" s="10"/>
      <c r="ZR105" s="10"/>
      <c r="ZS105" s="10"/>
      <c r="ZT105" s="10"/>
      <c r="ZU105" s="10"/>
      <c r="ZV105" s="10"/>
      <c r="ZW105" s="10"/>
      <c r="ZX105" s="10"/>
      <c r="ZY105" s="10"/>
      <c r="ZZ105" s="10"/>
      <c r="AAA105" s="10"/>
      <c r="AAB105" s="10"/>
      <c r="AAC105" s="10"/>
      <c r="AAD105" s="10"/>
      <c r="AAE105" s="10"/>
      <c r="AAF105" s="10"/>
      <c r="AAG105" s="10"/>
      <c r="AAH105" s="10"/>
      <c r="AAI105" s="10"/>
      <c r="AAJ105" s="10"/>
      <c r="AAK105" s="10"/>
      <c r="AAL105" s="10"/>
      <c r="AAM105" s="10"/>
      <c r="AAN105" s="10"/>
      <c r="AAO105" s="10"/>
      <c r="AAP105" s="10"/>
      <c r="AAQ105" s="10"/>
      <c r="AAR105" s="10"/>
      <c r="AAS105" s="10"/>
      <c r="AAT105" s="10"/>
      <c r="AAU105" s="10"/>
      <c r="AAV105" s="10"/>
      <c r="AAW105" s="10"/>
      <c r="AAX105" s="10"/>
      <c r="AAY105" s="10"/>
      <c r="AAZ105" s="10"/>
      <c r="ABA105" s="10"/>
      <c r="ABB105" s="10"/>
      <c r="ABC105" s="10"/>
      <c r="ABD105" s="10"/>
      <c r="ABE105" s="10"/>
      <c r="ABF105" s="10"/>
      <c r="ABG105" s="10"/>
      <c r="ABH105" s="10"/>
      <c r="ABI105" s="10"/>
      <c r="ABJ105" s="10"/>
      <c r="ABK105" s="10"/>
      <c r="ABL105" s="10"/>
      <c r="ABM105" s="10"/>
      <c r="ABN105" s="10"/>
      <c r="ABO105" s="10"/>
      <c r="ABP105" s="10"/>
      <c r="ABQ105" s="10"/>
      <c r="ABR105" s="10"/>
      <c r="ABS105" s="10"/>
      <c r="ABT105" s="10"/>
      <c r="ABU105" s="10"/>
      <c r="ABV105" s="10"/>
      <c r="ABW105" s="10"/>
      <c r="ABX105" s="10"/>
      <c r="ABY105" s="10"/>
      <c r="ABZ105" s="10"/>
      <c r="ACA105" s="10"/>
      <c r="ACB105" s="10"/>
      <c r="ACC105" s="10"/>
      <c r="ACD105" s="10"/>
      <c r="ACE105" s="10"/>
      <c r="ACF105" s="10"/>
      <c r="ACG105" s="10"/>
      <c r="ACH105" s="10"/>
      <c r="ACI105" s="10"/>
      <c r="ACJ105" s="10"/>
      <c r="ACK105" s="10"/>
      <c r="ACL105" s="10"/>
      <c r="ACM105" s="10"/>
      <c r="ACN105" s="10"/>
      <c r="ACO105" s="10"/>
      <c r="ACP105" s="10"/>
      <c r="ACQ105" s="10"/>
      <c r="ACR105" s="10"/>
      <c r="ACS105" s="10"/>
      <c r="ACT105" s="10"/>
      <c r="ACU105" s="10"/>
      <c r="ACV105" s="10"/>
      <c r="ACW105" s="10"/>
      <c r="ACX105" s="10"/>
      <c r="ACY105" s="10"/>
      <c r="ACZ105" s="10"/>
      <c r="ADA105" s="10"/>
      <c r="ADB105" s="10"/>
      <c r="ADC105" s="10"/>
      <c r="ADD105" s="10"/>
      <c r="ADE105" s="10"/>
      <c r="ADF105" s="10"/>
      <c r="ADG105" s="10"/>
      <c r="ADH105" s="10"/>
      <c r="ADI105" s="10"/>
      <c r="ADJ105" s="10"/>
      <c r="ADK105" s="10"/>
      <c r="ADL105" s="10"/>
      <c r="ADM105" s="10"/>
      <c r="ADN105" s="10"/>
      <c r="ADO105" s="10"/>
      <c r="ADP105" s="10"/>
      <c r="ADQ105" s="10"/>
      <c r="ADR105" s="10"/>
      <c r="ADS105" s="10"/>
      <c r="ADT105" s="10"/>
      <c r="ADU105" s="10"/>
      <c r="ADV105" s="10"/>
      <c r="ADW105" s="10"/>
      <c r="ADX105" s="10"/>
      <c r="ADY105" s="10"/>
      <c r="ADZ105" s="10"/>
      <c r="AEA105" s="10"/>
      <c r="AEB105" s="10"/>
      <c r="AEC105" s="10"/>
      <c r="AED105" s="10"/>
      <c r="AEE105" s="10"/>
      <c r="AEF105" s="10"/>
      <c r="AEG105" s="10"/>
      <c r="AEH105" s="10"/>
      <c r="AEI105" s="10"/>
      <c r="AEJ105" s="10"/>
      <c r="AEK105" s="10"/>
      <c r="AEL105" s="10"/>
      <c r="AEM105" s="10"/>
      <c r="AEN105" s="10"/>
      <c r="AEO105" s="10"/>
      <c r="AEP105" s="10"/>
      <c r="AEQ105" s="10"/>
      <c r="AER105" s="10"/>
      <c r="AES105" s="10"/>
      <c r="AET105" s="10"/>
      <c r="AEU105" s="10"/>
      <c r="AEV105" s="10"/>
      <c r="AEW105" s="10"/>
      <c r="AEX105" s="10"/>
      <c r="AEY105" s="10"/>
      <c r="AEZ105" s="10"/>
      <c r="AFA105" s="10"/>
      <c r="AFB105" s="10"/>
      <c r="AFC105" s="10"/>
      <c r="AFD105" s="10"/>
      <c r="AFE105" s="10"/>
      <c r="AFF105" s="10"/>
      <c r="AFG105" s="10"/>
      <c r="AFH105" s="10"/>
      <c r="AFI105" s="10"/>
      <c r="AFJ105" s="10"/>
      <c r="AFK105" s="10"/>
      <c r="AFL105" s="10"/>
      <c r="AFM105" s="10"/>
      <c r="AFN105" s="10"/>
      <c r="AFO105" s="10"/>
      <c r="AFP105" s="10"/>
      <c r="AFQ105" s="10"/>
      <c r="AFR105" s="10"/>
      <c r="AFS105" s="10"/>
      <c r="AFT105" s="10"/>
      <c r="AFU105" s="10"/>
      <c r="AFV105" s="10"/>
      <c r="AFW105" s="10"/>
      <c r="AFX105" s="10"/>
      <c r="AFY105" s="10"/>
      <c r="AFZ105" s="10"/>
      <c r="AGA105" s="10"/>
      <c r="AGB105" s="10"/>
      <c r="AGC105" s="10"/>
      <c r="AGD105" s="10"/>
      <c r="AGE105" s="10"/>
      <c r="AGF105" s="10"/>
      <c r="AGG105" s="10"/>
      <c r="AGH105" s="10"/>
      <c r="AGI105" s="10"/>
      <c r="AGJ105" s="10"/>
      <c r="AGK105" s="10"/>
      <c r="AGL105" s="10"/>
      <c r="AGM105" s="10"/>
      <c r="AGN105" s="10"/>
      <c r="AGO105" s="10"/>
      <c r="AGP105" s="10"/>
      <c r="AGQ105" s="10"/>
      <c r="AGR105" s="10"/>
      <c r="AGS105" s="10"/>
      <c r="AGT105" s="10"/>
      <c r="AGU105" s="10"/>
      <c r="AGV105" s="10"/>
      <c r="AGW105" s="10"/>
      <c r="AGX105" s="10"/>
      <c r="AGY105" s="10"/>
      <c r="AGZ105" s="10"/>
      <c r="AHA105" s="10"/>
      <c r="AHB105" s="10"/>
      <c r="AHC105" s="10"/>
      <c r="AHD105" s="10"/>
      <c r="AHE105" s="10"/>
      <c r="AHF105" s="10"/>
      <c r="AHG105" s="10"/>
      <c r="AHH105" s="10"/>
      <c r="AHI105" s="10"/>
      <c r="AHJ105" s="10"/>
      <c r="AHK105" s="10"/>
      <c r="AHL105" s="10"/>
      <c r="AHM105" s="10"/>
      <c r="AHN105" s="10"/>
      <c r="AHO105" s="10"/>
      <c r="AHP105" s="10"/>
      <c r="AHQ105" s="10"/>
      <c r="AHR105" s="10"/>
      <c r="AHS105" s="10"/>
      <c r="AHT105" s="10"/>
      <c r="AHU105" s="10"/>
      <c r="AHV105" s="10"/>
      <c r="AHW105" s="10"/>
      <c r="AHX105" s="10"/>
      <c r="AHY105" s="10"/>
      <c r="AHZ105" s="10"/>
      <c r="AIA105" s="10"/>
      <c r="AIB105" s="10"/>
      <c r="AIC105" s="10"/>
      <c r="AID105" s="10"/>
      <c r="AIE105" s="10"/>
      <c r="AIF105" s="10"/>
      <c r="AIG105" s="10"/>
      <c r="AIH105" s="10"/>
      <c r="AII105" s="10"/>
      <c r="AIJ105" s="10"/>
      <c r="AIK105" s="10"/>
      <c r="AIL105" s="10"/>
      <c r="AIM105" s="10"/>
      <c r="AIN105" s="10"/>
      <c r="AIO105" s="10"/>
      <c r="AIP105" s="10"/>
      <c r="AIQ105" s="10"/>
      <c r="AIR105" s="10"/>
      <c r="AIS105" s="10"/>
      <c r="AIT105" s="10"/>
      <c r="AIU105" s="10"/>
      <c r="AIV105" s="10"/>
      <c r="AIW105" s="10"/>
      <c r="AIX105" s="10"/>
      <c r="AIY105" s="10"/>
      <c r="AIZ105" s="10"/>
      <c r="AJA105" s="10"/>
      <c r="AJB105" s="10"/>
      <c r="AJC105" s="10"/>
      <c r="AJD105" s="10"/>
      <c r="AJE105" s="10"/>
      <c r="AJF105" s="10"/>
      <c r="AJG105" s="10"/>
      <c r="AJH105" s="10"/>
      <c r="AJI105" s="10"/>
      <c r="AJJ105" s="10"/>
      <c r="AJK105" s="10"/>
      <c r="AJL105" s="10"/>
      <c r="AJM105" s="10"/>
      <c r="AJN105" s="10"/>
      <c r="AJO105" s="10"/>
      <c r="AJP105" s="10"/>
      <c r="AJQ105" s="10"/>
      <c r="AJR105" s="10"/>
      <c r="AJS105" s="10"/>
      <c r="AJT105" s="10"/>
      <c r="AJU105" s="10"/>
      <c r="AJV105" s="10"/>
      <c r="AJW105" s="10"/>
      <c r="AJX105" s="10"/>
      <c r="AJY105" s="10"/>
      <c r="AJZ105" s="10"/>
      <c r="AKA105" s="10"/>
      <c r="AKB105" s="10"/>
      <c r="AKC105" s="10"/>
      <c r="AKD105" s="10"/>
      <c r="AKE105" s="10"/>
      <c r="AKF105" s="10"/>
      <c r="AKG105" s="10"/>
      <c r="AKH105" s="10"/>
      <c r="AKI105" s="10"/>
      <c r="AKJ105" s="10"/>
      <c r="AKK105" s="10"/>
      <c r="AKL105" s="10"/>
      <c r="AKM105" s="10"/>
      <c r="AKN105" s="10"/>
      <c r="AKO105" s="10"/>
      <c r="AKP105" s="10"/>
      <c r="AKQ105" s="10"/>
      <c r="AKR105" s="10"/>
      <c r="AKS105" s="10"/>
      <c r="AKT105" s="10"/>
      <c r="AKU105" s="10"/>
      <c r="AKV105" s="10"/>
      <c r="AKW105" s="10"/>
      <c r="AKX105" s="10"/>
      <c r="AKY105" s="10"/>
      <c r="AKZ105" s="10"/>
      <c r="ALA105" s="10"/>
      <c r="ALB105" s="10"/>
      <c r="ALC105" s="10"/>
      <c r="ALD105" s="10"/>
      <c r="ALE105" s="10"/>
      <c r="ALF105" s="10"/>
      <c r="ALG105" s="10"/>
      <c r="ALH105" s="10"/>
      <c r="ALI105" s="10"/>
      <c r="ALJ105" s="10"/>
      <c r="ALK105" s="10"/>
      <c r="ALL105" s="10"/>
      <c r="ALM105" s="10"/>
      <c r="ALN105" s="10"/>
      <c r="ALO105" s="10"/>
      <c r="ALP105" s="10"/>
      <c r="ALQ105" s="10"/>
      <c r="ALR105" s="10"/>
      <c r="ALS105" s="10"/>
      <c r="ALT105" s="10"/>
      <c r="ALU105" s="10"/>
      <c r="ALV105" s="10"/>
      <c r="ALW105" s="10"/>
      <c r="ALX105" s="10"/>
      <c r="ALY105" s="10"/>
      <c r="ALZ105" s="10"/>
    </row>
    <row r="106" spans="1:1022" ht="14.1" customHeight="1">
      <c r="A106" s="31" t="s">
        <v>115</v>
      </c>
      <c r="B106" s="31" t="s">
        <v>399</v>
      </c>
      <c r="C106" s="31" t="s">
        <v>400</v>
      </c>
      <c r="D106" s="31" t="s">
        <v>401</v>
      </c>
      <c r="E106" s="32" t="s">
        <v>402</v>
      </c>
      <c r="F106" s="16" t="s">
        <v>403</v>
      </c>
      <c r="G106" s="32" t="s">
        <v>402</v>
      </c>
      <c r="H106" s="32">
        <v>450</v>
      </c>
      <c r="I106" s="31" t="s">
        <v>201</v>
      </c>
      <c r="J106" s="19"/>
      <c r="K106" s="35">
        <f>(17.92/1219.2)</f>
        <v>1.4698162729658794E-2</v>
      </c>
      <c r="L106" s="18">
        <f>SUM(K106*H106)</f>
        <v>6.6141732283464574</v>
      </c>
      <c r="M106" s="19"/>
      <c r="N106" s="34" t="s">
        <v>404</v>
      </c>
      <c r="O106" s="23" t="s">
        <v>405</v>
      </c>
      <c r="P106" s="21">
        <v>41929</v>
      </c>
      <c r="Q106" s="21" t="s">
        <v>122</v>
      </c>
      <c r="R106" s="49"/>
      <c r="S106" s="16" t="s">
        <v>406</v>
      </c>
      <c r="T106" s="10" t="s">
        <v>407</v>
      </c>
      <c r="U106" s="10"/>
      <c r="AMA106" s="119"/>
      <c r="AMB106" s="119"/>
      <c r="AMC106" s="119"/>
      <c r="AMD106" s="119"/>
      <c r="AME106" s="119"/>
      <c r="AMF106" s="119"/>
      <c r="AMG106" s="119"/>
      <c r="AMH106" s="119"/>
    </row>
    <row r="107" spans="1:1022">
      <c r="A107" s="31" t="s">
        <v>115</v>
      </c>
      <c r="B107" s="31" t="s">
        <v>408</v>
      </c>
      <c r="C107" s="31" t="s">
        <v>409</v>
      </c>
      <c r="D107" s="31" t="s">
        <v>401</v>
      </c>
      <c r="E107" s="32" t="s">
        <v>410</v>
      </c>
      <c r="F107" s="16" t="s">
        <v>403</v>
      </c>
      <c r="G107" s="32" t="s">
        <v>410</v>
      </c>
      <c r="H107" s="32">
        <v>125</v>
      </c>
      <c r="I107" s="31" t="s">
        <v>201</v>
      </c>
      <c r="J107" s="25"/>
      <c r="K107" s="35">
        <f>(32.48/1219.2)</f>
        <v>2.6640419947506558E-2</v>
      </c>
      <c r="L107" s="18">
        <f>SUM(K107*H107)</f>
        <v>3.3300524934383198</v>
      </c>
      <c r="M107" s="25"/>
      <c r="N107" s="34" t="s">
        <v>411</v>
      </c>
      <c r="O107" s="23" t="s">
        <v>405</v>
      </c>
      <c r="P107" s="21">
        <v>41929</v>
      </c>
      <c r="Q107" s="21" t="s">
        <v>122</v>
      </c>
      <c r="R107" s="49"/>
      <c r="S107" s="16" t="s">
        <v>412</v>
      </c>
      <c r="T107" s="10" t="s">
        <v>413</v>
      </c>
      <c r="U107" s="10"/>
      <c r="AMA107" s="119"/>
      <c r="AMB107" s="119"/>
      <c r="AMC107" s="119"/>
      <c r="AMD107" s="119"/>
      <c r="AME107" s="119"/>
      <c r="AMF107" s="119"/>
      <c r="AMG107" s="119"/>
      <c r="AMH107" s="119"/>
    </row>
    <row r="108" spans="1:1022">
      <c r="A108" s="31" t="s">
        <v>21</v>
      </c>
      <c r="B108" s="31" t="s">
        <v>414</v>
      </c>
      <c r="C108" s="31" t="s">
        <v>415</v>
      </c>
      <c r="D108" s="31"/>
      <c r="E108" s="32"/>
      <c r="F108" s="16" t="s">
        <v>416</v>
      </c>
      <c r="G108" s="32" t="s">
        <v>417</v>
      </c>
      <c r="H108" s="32">
        <v>4</v>
      </c>
      <c r="I108" s="31" t="s">
        <v>26</v>
      </c>
      <c r="J108" s="65"/>
      <c r="K108" s="31"/>
      <c r="L108" s="31"/>
      <c r="M108" s="31"/>
      <c r="N108" s="66">
        <v>4100</v>
      </c>
      <c r="O108" s="23" t="s">
        <v>418</v>
      </c>
      <c r="P108" s="21">
        <v>41929</v>
      </c>
      <c r="Q108" s="21">
        <v>41932</v>
      </c>
      <c r="R108" s="21" t="s">
        <v>419</v>
      </c>
      <c r="S108" s="16" t="s">
        <v>420</v>
      </c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  <c r="XL108" s="10"/>
      <c r="XM108" s="10"/>
      <c r="XN108" s="10"/>
      <c r="XO108" s="10"/>
      <c r="XP108" s="10"/>
      <c r="XQ108" s="10"/>
      <c r="XR108" s="10"/>
      <c r="XS108" s="10"/>
      <c r="XT108" s="10"/>
      <c r="XU108" s="10"/>
      <c r="XV108" s="10"/>
      <c r="XW108" s="10"/>
      <c r="XX108" s="10"/>
      <c r="XY108" s="10"/>
      <c r="XZ108" s="10"/>
      <c r="YA108" s="10"/>
      <c r="YB108" s="10"/>
      <c r="YC108" s="10"/>
      <c r="YD108" s="10"/>
      <c r="YE108" s="10"/>
      <c r="YF108" s="10"/>
      <c r="YG108" s="10"/>
      <c r="YH108" s="10"/>
      <c r="YI108" s="10"/>
      <c r="YJ108" s="10"/>
      <c r="YK108" s="10"/>
      <c r="YL108" s="10"/>
      <c r="YM108" s="10"/>
      <c r="YN108" s="10"/>
      <c r="YO108" s="10"/>
      <c r="YP108" s="10"/>
      <c r="YQ108" s="10"/>
      <c r="YR108" s="10"/>
      <c r="YS108" s="10"/>
      <c r="YT108" s="10"/>
      <c r="YU108" s="10"/>
      <c r="YV108" s="10"/>
      <c r="YW108" s="10"/>
      <c r="YX108" s="10"/>
      <c r="YY108" s="10"/>
      <c r="YZ108" s="10"/>
      <c r="ZA108" s="10"/>
      <c r="ZB108" s="10"/>
      <c r="ZC108" s="10"/>
      <c r="ZD108" s="10"/>
      <c r="ZE108" s="10"/>
      <c r="ZF108" s="10"/>
      <c r="ZG108" s="10"/>
      <c r="ZH108" s="10"/>
      <c r="ZI108" s="10"/>
      <c r="ZJ108" s="10"/>
      <c r="ZK108" s="10"/>
      <c r="ZL108" s="10"/>
      <c r="ZM108" s="10"/>
      <c r="ZN108" s="10"/>
      <c r="ZO108" s="10"/>
      <c r="ZP108" s="10"/>
      <c r="ZQ108" s="10"/>
      <c r="ZR108" s="10"/>
      <c r="ZS108" s="10"/>
      <c r="ZT108" s="10"/>
      <c r="ZU108" s="10"/>
      <c r="ZV108" s="10"/>
      <c r="ZW108" s="10"/>
      <c r="ZX108" s="10"/>
      <c r="ZY108" s="10"/>
      <c r="ZZ108" s="10"/>
      <c r="AAA108" s="10"/>
      <c r="AAB108" s="10"/>
      <c r="AAC108" s="10"/>
      <c r="AAD108" s="10"/>
      <c r="AAE108" s="10"/>
      <c r="AAF108" s="10"/>
      <c r="AAG108" s="10"/>
      <c r="AAH108" s="10"/>
      <c r="AAI108" s="10"/>
      <c r="AAJ108" s="10"/>
      <c r="AAK108" s="10"/>
      <c r="AAL108" s="10"/>
      <c r="AAM108" s="10"/>
      <c r="AAN108" s="10"/>
      <c r="AAO108" s="10"/>
      <c r="AAP108" s="10"/>
      <c r="AAQ108" s="10"/>
      <c r="AAR108" s="10"/>
      <c r="AAS108" s="10"/>
      <c r="AAT108" s="10"/>
      <c r="AAU108" s="10"/>
      <c r="AAV108" s="10"/>
      <c r="AAW108" s="10"/>
      <c r="AAX108" s="10"/>
      <c r="AAY108" s="10"/>
      <c r="AAZ108" s="10"/>
      <c r="ABA108" s="10"/>
      <c r="ABB108" s="10"/>
      <c r="ABC108" s="10"/>
      <c r="ABD108" s="10"/>
      <c r="ABE108" s="10"/>
      <c r="ABF108" s="10"/>
      <c r="ABG108" s="10"/>
      <c r="ABH108" s="10"/>
      <c r="ABI108" s="10"/>
      <c r="ABJ108" s="10"/>
      <c r="ABK108" s="10"/>
      <c r="ABL108" s="10"/>
      <c r="ABM108" s="10"/>
      <c r="ABN108" s="10"/>
      <c r="ABO108" s="10"/>
      <c r="ABP108" s="10"/>
      <c r="ABQ108" s="10"/>
      <c r="ABR108" s="10"/>
      <c r="ABS108" s="10"/>
      <c r="ABT108" s="10"/>
      <c r="ABU108" s="10"/>
      <c r="ABV108" s="10"/>
      <c r="ABW108" s="10"/>
      <c r="ABX108" s="10"/>
      <c r="ABY108" s="10"/>
      <c r="ABZ108" s="10"/>
      <c r="ACA108" s="10"/>
      <c r="ACB108" s="10"/>
      <c r="ACC108" s="10"/>
      <c r="ACD108" s="10"/>
      <c r="ACE108" s="10"/>
      <c r="ACF108" s="10"/>
      <c r="ACG108" s="10"/>
      <c r="ACH108" s="10"/>
      <c r="ACI108" s="10"/>
      <c r="ACJ108" s="10"/>
      <c r="ACK108" s="10"/>
      <c r="ACL108" s="10"/>
      <c r="ACM108" s="10"/>
      <c r="ACN108" s="10"/>
      <c r="ACO108" s="10"/>
      <c r="ACP108" s="10"/>
      <c r="ACQ108" s="10"/>
      <c r="ACR108" s="10"/>
      <c r="ACS108" s="10"/>
      <c r="ACT108" s="10"/>
      <c r="ACU108" s="10"/>
      <c r="ACV108" s="10"/>
      <c r="ACW108" s="10"/>
      <c r="ACX108" s="10"/>
      <c r="ACY108" s="10"/>
      <c r="ACZ108" s="10"/>
      <c r="ADA108" s="10"/>
      <c r="ADB108" s="10"/>
      <c r="ADC108" s="10"/>
      <c r="ADD108" s="10"/>
      <c r="ADE108" s="10"/>
      <c r="ADF108" s="10"/>
      <c r="ADG108" s="10"/>
      <c r="ADH108" s="10"/>
      <c r="ADI108" s="10"/>
      <c r="ADJ108" s="10"/>
      <c r="ADK108" s="10"/>
      <c r="ADL108" s="10"/>
      <c r="ADM108" s="10"/>
      <c r="ADN108" s="10"/>
      <c r="ADO108" s="10"/>
      <c r="ADP108" s="10"/>
      <c r="ADQ108" s="10"/>
      <c r="ADR108" s="10"/>
      <c r="ADS108" s="10"/>
      <c r="ADT108" s="10"/>
      <c r="ADU108" s="10"/>
      <c r="ADV108" s="10"/>
      <c r="ADW108" s="10"/>
      <c r="ADX108" s="10"/>
      <c r="ADY108" s="10"/>
      <c r="ADZ108" s="10"/>
      <c r="AEA108" s="10"/>
      <c r="AEB108" s="10"/>
      <c r="AEC108" s="10"/>
      <c r="AED108" s="10"/>
      <c r="AEE108" s="10"/>
      <c r="AEF108" s="10"/>
      <c r="AEG108" s="10"/>
      <c r="AEH108" s="10"/>
      <c r="AEI108" s="10"/>
      <c r="AEJ108" s="10"/>
      <c r="AEK108" s="10"/>
      <c r="AEL108" s="10"/>
      <c r="AEM108" s="10"/>
      <c r="AEN108" s="10"/>
      <c r="AEO108" s="10"/>
      <c r="AEP108" s="10"/>
      <c r="AEQ108" s="10"/>
      <c r="AER108" s="10"/>
      <c r="AES108" s="10"/>
      <c r="AET108" s="10"/>
      <c r="AEU108" s="10"/>
      <c r="AEV108" s="10"/>
      <c r="AEW108" s="10"/>
      <c r="AEX108" s="10"/>
      <c r="AEY108" s="10"/>
      <c r="AEZ108" s="10"/>
      <c r="AFA108" s="10"/>
      <c r="AFB108" s="10"/>
      <c r="AFC108" s="10"/>
      <c r="AFD108" s="10"/>
      <c r="AFE108" s="10"/>
      <c r="AFF108" s="10"/>
      <c r="AFG108" s="10"/>
      <c r="AFH108" s="10"/>
      <c r="AFI108" s="10"/>
      <c r="AFJ108" s="10"/>
      <c r="AFK108" s="10"/>
      <c r="AFL108" s="10"/>
      <c r="AFM108" s="10"/>
      <c r="AFN108" s="10"/>
      <c r="AFO108" s="10"/>
      <c r="AFP108" s="10"/>
      <c r="AFQ108" s="10"/>
      <c r="AFR108" s="10"/>
      <c r="AFS108" s="10"/>
      <c r="AFT108" s="10"/>
      <c r="AFU108" s="10"/>
      <c r="AFV108" s="10"/>
      <c r="AFW108" s="10"/>
      <c r="AFX108" s="10"/>
      <c r="AFY108" s="10"/>
      <c r="AFZ108" s="10"/>
      <c r="AGA108" s="10"/>
      <c r="AGB108" s="10"/>
      <c r="AGC108" s="10"/>
      <c r="AGD108" s="10"/>
      <c r="AGE108" s="10"/>
      <c r="AGF108" s="10"/>
      <c r="AGG108" s="10"/>
      <c r="AGH108" s="10"/>
      <c r="AGI108" s="10"/>
      <c r="AGJ108" s="10"/>
      <c r="AGK108" s="10"/>
      <c r="AGL108" s="10"/>
      <c r="AGM108" s="10"/>
      <c r="AGN108" s="10"/>
      <c r="AGO108" s="10"/>
      <c r="AGP108" s="10"/>
      <c r="AGQ108" s="10"/>
      <c r="AGR108" s="10"/>
      <c r="AGS108" s="10"/>
      <c r="AGT108" s="10"/>
      <c r="AGU108" s="10"/>
      <c r="AGV108" s="10"/>
      <c r="AGW108" s="10"/>
      <c r="AGX108" s="10"/>
      <c r="AGY108" s="10"/>
      <c r="AGZ108" s="10"/>
      <c r="AHA108" s="10"/>
      <c r="AHB108" s="10"/>
      <c r="AHC108" s="10"/>
      <c r="AHD108" s="10"/>
      <c r="AHE108" s="10"/>
      <c r="AHF108" s="10"/>
      <c r="AHG108" s="10"/>
      <c r="AHH108" s="10"/>
      <c r="AHI108" s="10"/>
      <c r="AHJ108" s="10"/>
      <c r="AHK108" s="10"/>
      <c r="AHL108" s="10"/>
      <c r="AHM108" s="10"/>
      <c r="AHN108" s="10"/>
      <c r="AHO108" s="10"/>
      <c r="AHP108" s="10"/>
      <c r="AHQ108" s="10"/>
      <c r="AHR108" s="10"/>
      <c r="AHS108" s="10"/>
      <c r="AHT108" s="10"/>
      <c r="AHU108" s="10"/>
      <c r="AHV108" s="10"/>
      <c r="AHW108" s="10"/>
      <c r="AHX108" s="10"/>
      <c r="AHY108" s="10"/>
      <c r="AHZ108" s="10"/>
      <c r="AIA108" s="10"/>
      <c r="AIB108" s="10"/>
      <c r="AIC108" s="10"/>
      <c r="AID108" s="10"/>
      <c r="AIE108" s="10"/>
      <c r="AIF108" s="10"/>
      <c r="AIG108" s="10"/>
      <c r="AIH108" s="10"/>
      <c r="AII108" s="10"/>
      <c r="AIJ108" s="10"/>
      <c r="AIK108" s="10"/>
      <c r="AIL108" s="10"/>
      <c r="AIM108" s="10"/>
      <c r="AIN108" s="10"/>
      <c r="AIO108" s="10"/>
      <c r="AIP108" s="10"/>
      <c r="AIQ108" s="10"/>
      <c r="AIR108" s="10"/>
      <c r="AIS108" s="10"/>
      <c r="AIT108" s="10"/>
      <c r="AIU108" s="10"/>
      <c r="AIV108" s="10"/>
      <c r="AIW108" s="10"/>
      <c r="AIX108" s="10"/>
      <c r="AIY108" s="10"/>
      <c r="AIZ108" s="10"/>
      <c r="AJA108" s="10"/>
      <c r="AJB108" s="10"/>
      <c r="AJC108" s="10"/>
      <c r="AJD108" s="10"/>
      <c r="AJE108" s="10"/>
      <c r="AJF108" s="10"/>
      <c r="AJG108" s="10"/>
      <c r="AJH108" s="10"/>
      <c r="AJI108" s="10"/>
      <c r="AJJ108" s="10"/>
      <c r="AJK108" s="10"/>
      <c r="AJL108" s="10"/>
      <c r="AJM108" s="10"/>
      <c r="AJN108" s="10"/>
      <c r="AJO108" s="10"/>
      <c r="AJP108" s="10"/>
      <c r="AJQ108" s="10"/>
      <c r="AJR108" s="10"/>
      <c r="AJS108" s="10"/>
      <c r="AJT108" s="10"/>
      <c r="AJU108" s="10"/>
      <c r="AJV108" s="10"/>
      <c r="AJW108" s="10"/>
      <c r="AJX108" s="10"/>
      <c r="AJY108" s="10"/>
      <c r="AJZ108" s="10"/>
      <c r="AKA108" s="10"/>
      <c r="AKB108" s="10"/>
      <c r="AKC108" s="10"/>
      <c r="AKD108" s="10"/>
      <c r="AKE108" s="10"/>
      <c r="AKF108" s="10"/>
      <c r="AKG108" s="10"/>
      <c r="AKH108" s="10"/>
      <c r="AKI108" s="10"/>
      <c r="AKJ108" s="10"/>
      <c r="AKK108" s="10"/>
      <c r="AKL108" s="10"/>
      <c r="AKM108" s="10"/>
      <c r="AKN108" s="10"/>
      <c r="AKO108" s="10"/>
      <c r="AKP108" s="10"/>
      <c r="AKQ108" s="10"/>
      <c r="AKR108" s="10"/>
      <c r="AKS108" s="10"/>
      <c r="AKT108" s="10"/>
      <c r="AKU108" s="10"/>
      <c r="AKV108" s="10"/>
      <c r="AKW108" s="10"/>
      <c r="AKX108" s="10"/>
      <c r="AKY108" s="10"/>
      <c r="AKZ108" s="10"/>
      <c r="ALA108" s="10"/>
      <c r="ALB108" s="10"/>
      <c r="ALC108" s="10"/>
      <c r="ALD108" s="10"/>
      <c r="ALE108" s="10"/>
      <c r="ALF108" s="10"/>
      <c r="ALG108" s="10"/>
      <c r="ALH108" s="10"/>
      <c r="ALI108" s="10"/>
      <c r="ALJ108" s="10"/>
      <c r="ALK108" s="10"/>
      <c r="ALL108" s="10"/>
      <c r="ALM108" s="10"/>
      <c r="ALN108" s="10"/>
      <c r="ALO108" s="10"/>
      <c r="ALP108" s="10"/>
      <c r="ALQ108" s="10"/>
      <c r="ALR108" s="10"/>
      <c r="ALS108" s="10"/>
      <c r="ALT108" s="10"/>
      <c r="ALU108" s="10"/>
      <c r="ALV108" s="10"/>
      <c r="ALW108" s="10"/>
      <c r="ALX108" s="10"/>
      <c r="ALY108" s="10"/>
      <c r="ALZ108" s="10"/>
    </row>
    <row r="109" spans="1:1022">
      <c r="A109" s="31" t="s">
        <v>421</v>
      </c>
      <c r="B109" s="16" t="s">
        <v>422</v>
      </c>
      <c r="C109" s="16" t="s">
        <v>423</v>
      </c>
      <c r="D109" s="16"/>
      <c r="E109" s="17"/>
      <c r="F109" s="16" t="s">
        <v>416</v>
      </c>
      <c r="G109" s="17" t="s">
        <v>424</v>
      </c>
      <c r="H109" s="96">
        <v>270</v>
      </c>
      <c r="I109" s="16" t="s">
        <v>201</v>
      </c>
      <c r="J109" s="65"/>
      <c r="K109" s="31"/>
      <c r="L109" s="31"/>
      <c r="M109" s="31"/>
      <c r="N109" s="66" t="s">
        <v>272</v>
      </c>
      <c r="O109" s="23" t="s">
        <v>425</v>
      </c>
      <c r="P109" s="56">
        <v>41929</v>
      </c>
      <c r="Q109" s="56">
        <v>41932</v>
      </c>
      <c r="R109" s="56" t="s">
        <v>273</v>
      </c>
      <c r="S109" s="16" t="s">
        <v>420</v>
      </c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  <c r="XL109" s="10"/>
      <c r="XM109" s="10"/>
      <c r="XN109" s="10"/>
      <c r="XO109" s="10"/>
      <c r="XP109" s="10"/>
      <c r="XQ109" s="10"/>
      <c r="XR109" s="10"/>
      <c r="XS109" s="10"/>
      <c r="XT109" s="10"/>
      <c r="XU109" s="10"/>
      <c r="XV109" s="10"/>
      <c r="XW109" s="10"/>
      <c r="XX109" s="10"/>
      <c r="XY109" s="10"/>
      <c r="XZ109" s="10"/>
      <c r="YA109" s="10"/>
      <c r="YB109" s="10"/>
      <c r="YC109" s="10"/>
      <c r="YD109" s="10"/>
      <c r="YE109" s="10"/>
      <c r="YF109" s="10"/>
      <c r="YG109" s="10"/>
      <c r="YH109" s="10"/>
      <c r="YI109" s="10"/>
      <c r="YJ109" s="10"/>
      <c r="YK109" s="10"/>
      <c r="YL109" s="10"/>
      <c r="YM109" s="10"/>
      <c r="YN109" s="10"/>
      <c r="YO109" s="10"/>
      <c r="YP109" s="10"/>
      <c r="YQ109" s="10"/>
      <c r="YR109" s="10"/>
      <c r="YS109" s="10"/>
      <c r="YT109" s="10"/>
      <c r="YU109" s="10"/>
      <c r="YV109" s="10"/>
      <c r="YW109" s="10"/>
      <c r="YX109" s="10"/>
      <c r="YY109" s="10"/>
      <c r="YZ109" s="10"/>
      <c r="ZA109" s="10"/>
      <c r="ZB109" s="10"/>
      <c r="ZC109" s="10"/>
      <c r="ZD109" s="10"/>
      <c r="ZE109" s="10"/>
      <c r="ZF109" s="10"/>
      <c r="ZG109" s="10"/>
      <c r="ZH109" s="10"/>
      <c r="ZI109" s="10"/>
      <c r="ZJ109" s="10"/>
      <c r="ZK109" s="10"/>
      <c r="ZL109" s="10"/>
      <c r="ZM109" s="10"/>
      <c r="ZN109" s="10"/>
      <c r="ZO109" s="10"/>
      <c r="ZP109" s="10"/>
      <c r="ZQ109" s="10"/>
      <c r="ZR109" s="10"/>
      <c r="ZS109" s="10"/>
      <c r="ZT109" s="10"/>
      <c r="ZU109" s="10"/>
      <c r="ZV109" s="10"/>
      <c r="ZW109" s="10"/>
      <c r="ZX109" s="10"/>
      <c r="ZY109" s="10"/>
      <c r="ZZ109" s="10"/>
      <c r="AAA109" s="10"/>
      <c r="AAB109" s="10"/>
      <c r="AAC109" s="10"/>
      <c r="AAD109" s="10"/>
      <c r="AAE109" s="10"/>
      <c r="AAF109" s="10"/>
      <c r="AAG109" s="10"/>
      <c r="AAH109" s="10"/>
      <c r="AAI109" s="10"/>
      <c r="AAJ109" s="10"/>
      <c r="AAK109" s="10"/>
      <c r="AAL109" s="10"/>
      <c r="AAM109" s="10"/>
      <c r="AAN109" s="10"/>
      <c r="AAO109" s="10"/>
      <c r="AAP109" s="10"/>
      <c r="AAQ109" s="10"/>
      <c r="AAR109" s="10"/>
      <c r="AAS109" s="10"/>
      <c r="AAT109" s="10"/>
      <c r="AAU109" s="10"/>
      <c r="AAV109" s="10"/>
      <c r="AAW109" s="10"/>
      <c r="AAX109" s="10"/>
      <c r="AAY109" s="10"/>
      <c r="AAZ109" s="10"/>
      <c r="ABA109" s="10"/>
      <c r="ABB109" s="10"/>
      <c r="ABC109" s="10"/>
      <c r="ABD109" s="10"/>
      <c r="ABE109" s="10"/>
      <c r="ABF109" s="10"/>
      <c r="ABG109" s="10"/>
      <c r="ABH109" s="10"/>
      <c r="ABI109" s="10"/>
      <c r="ABJ109" s="10"/>
      <c r="ABK109" s="10"/>
      <c r="ABL109" s="10"/>
      <c r="ABM109" s="10"/>
      <c r="ABN109" s="10"/>
      <c r="ABO109" s="10"/>
      <c r="ABP109" s="10"/>
      <c r="ABQ109" s="10"/>
      <c r="ABR109" s="10"/>
      <c r="ABS109" s="10"/>
      <c r="ABT109" s="10"/>
      <c r="ABU109" s="10"/>
      <c r="ABV109" s="10"/>
      <c r="ABW109" s="10"/>
      <c r="ABX109" s="10"/>
      <c r="ABY109" s="10"/>
      <c r="ABZ109" s="10"/>
      <c r="ACA109" s="10"/>
      <c r="ACB109" s="10"/>
      <c r="ACC109" s="10"/>
      <c r="ACD109" s="10"/>
      <c r="ACE109" s="10"/>
      <c r="ACF109" s="10"/>
      <c r="ACG109" s="10"/>
      <c r="ACH109" s="10"/>
      <c r="ACI109" s="10"/>
      <c r="ACJ109" s="10"/>
      <c r="ACK109" s="10"/>
      <c r="ACL109" s="10"/>
      <c r="ACM109" s="10"/>
      <c r="ACN109" s="10"/>
      <c r="ACO109" s="10"/>
      <c r="ACP109" s="10"/>
      <c r="ACQ109" s="10"/>
      <c r="ACR109" s="10"/>
      <c r="ACS109" s="10"/>
      <c r="ACT109" s="10"/>
      <c r="ACU109" s="10"/>
      <c r="ACV109" s="10"/>
      <c r="ACW109" s="10"/>
      <c r="ACX109" s="10"/>
      <c r="ACY109" s="10"/>
      <c r="ACZ109" s="10"/>
      <c r="ADA109" s="10"/>
      <c r="ADB109" s="10"/>
      <c r="ADC109" s="10"/>
      <c r="ADD109" s="10"/>
      <c r="ADE109" s="10"/>
      <c r="ADF109" s="10"/>
      <c r="ADG109" s="10"/>
      <c r="ADH109" s="10"/>
      <c r="ADI109" s="10"/>
      <c r="ADJ109" s="10"/>
      <c r="ADK109" s="10"/>
      <c r="ADL109" s="10"/>
      <c r="ADM109" s="10"/>
      <c r="ADN109" s="10"/>
      <c r="ADO109" s="10"/>
      <c r="ADP109" s="10"/>
      <c r="ADQ109" s="10"/>
      <c r="ADR109" s="10"/>
      <c r="ADS109" s="10"/>
      <c r="ADT109" s="10"/>
      <c r="ADU109" s="10"/>
      <c r="ADV109" s="10"/>
      <c r="ADW109" s="10"/>
      <c r="ADX109" s="10"/>
      <c r="ADY109" s="10"/>
      <c r="ADZ109" s="10"/>
      <c r="AEA109" s="10"/>
      <c r="AEB109" s="10"/>
      <c r="AEC109" s="10"/>
      <c r="AED109" s="10"/>
      <c r="AEE109" s="10"/>
      <c r="AEF109" s="10"/>
      <c r="AEG109" s="10"/>
      <c r="AEH109" s="10"/>
      <c r="AEI109" s="10"/>
      <c r="AEJ109" s="10"/>
      <c r="AEK109" s="10"/>
      <c r="AEL109" s="10"/>
      <c r="AEM109" s="10"/>
      <c r="AEN109" s="10"/>
      <c r="AEO109" s="10"/>
      <c r="AEP109" s="10"/>
      <c r="AEQ109" s="10"/>
      <c r="AER109" s="10"/>
      <c r="AES109" s="10"/>
      <c r="AET109" s="10"/>
      <c r="AEU109" s="10"/>
      <c r="AEV109" s="10"/>
      <c r="AEW109" s="10"/>
      <c r="AEX109" s="10"/>
      <c r="AEY109" s="10"/>
      <c r="AEZ109" s="10"/>
      <c r="AFA109" s="10"/>
      <c r="AFB109" s="10"/>
      <c r="AFC109" s="10"/>
      <c r="AFD109" s="10"/>
      <c r="AFE109" s="10"/>
      <c r="AFF109" s="10"/>
      <c r="AFG109" s="10"/>
      <c r="AFH109" s="10"/>
      <c r="AFI109" s="10"/>
      <c r="AFJ109" s="10"/>
      <c r="AFK109" s="10"/>
      <c r="AFL109" s="10"/>
      <c r="AFM109" s="10"/>
      <c r="AFN109" s="10"/>
      <c r="AFO109" s="10"/>
      <c r="AFP109" s="10"/>
      <c r="AFQ109" s="10"/>
      <c r="AFR109" s="10"/>
      <c r="AFS109" s="10"/>
      <c r="AFT109" s="10"/>
      <c r="AFU109" s="10"/>
      <c r="AFV109" s="10"/>
      <c r="AFW109" s="10"/>
      <c r="AFX109" s="10"/>
      <c r="AFY109" s="10"/>
      <c r="AFZ109" s="10"/>
      <c r="AGA109" s="10"/>
      <c r="AGB109" s="10"/>
      <c r="AGC109" s="10"/>
      <c r="AGD109" s="10"/>
      <c r="AGE109" s="10"/>
      <c r="AGF109" s="10"/>
      <c r="AGG109" s="10"/>
      <c r="AGH109" s="10"/>
      <c r="AGI109" s="10"/>
      <c r="AGJ109" s="10"/>
      <c r="AGK109" s="10"/>
      <c r="AGL109" s="10"/>
      <c r="AGM109" s="10"/>
      <c r="AGN109" s="10"/>
      <c r="AGO109" s="10"/>
      <c r="AGP109" s="10"/>
      <c r="AGQ109" s="10"/>
      <c r="AGR109" s="10"/>
      <c r="AGS109" s="10"/>
      <c r="AGT109" s="10"/>
      <c r="AGU109" s="10"/>
      <c r="AGV109" s="10"/>
      <c r="AGW109" s="10"/>
      <c r="AGX109" s="10"/>
      <c r="AGY109" s="10"/>
      <c r="AGZ109" s="10"/>
      <c r="AHA109" s="10"/>
      <c r="AHB109" s="10"/>
      <c r="AHC109" s="10"/>
      <c r="AHD109" s="10"/>
      <c r="AHE109" s="10"/>
      <c r="AHF109" s="10"/>
      <c r="AHG109" s="10"/>
      <c r="AHH109" s="10"/>
      <c r="AHI109" s="10"/>
      <c r="AHJ109" s="10"/>
      <c r="AHK109" s="10"/>
      <c r="AHL109" s="10"/>
      <c r="AHM109" s="10"/>
      <c r="AHN109" s="10"/>
      <c r="AHO109" s="10"/>
      <c r="AHP109" s="10"/>
      <c r="AHQ109" s="10"/>
      <c r="AHR109" s="10"/>
      <c r="AHS109" s="10"/>
      <c r="AHT109" s="10"/>
      <c r="AHU109" s="10"/>
      <c r="AHV109" s="10"/>
      <c r="AHW109" s="10"/>
      <c r="AHX109" s="10"/>
      <c r="AHY109" s="10"/>
      <c r="AHZ109" s="10"/>
      <c r="AIA109" s="10"/>
      <c r="AIB109" s="10"/>
      <c r="AIC109" s="10"/>
      <c r="AID109" s="10"/>
      <c r="AIE109" s="10"/>
      <c r="AIF109" s="10"/>
      <c r="AIG109" s="10"/>
      <c r="AIH109" s="10"/>
      <c r="AII109" s="10"/>
      <c r="AIJ109" s="10"/>
      <c r="AIK109" s="10"/>
      <c r="AIL109" s="10"/>
      <c r="AIM109" s="10"/>
      <c r="AIN109" s="10"/>
      <c r="AIO109" s="10"/>
      <c r="AIP109" s="10"/>
      <c r="AIQ109" s="10"/>
      <c r="AIR109" s="10"/>
      <c r="AIS109" s="10"/>
      <c r="AIT109" s="10"/>
      <c r="AIU109" s="10"/>
      <c r="AIV109" s="10"/>
      <c r="AIW109" s="10"/>
      <c r="AIX109" s="10"/>
      <c r="AIY109" s="10"/>
      <c r="AIZ109" s="10"/>
      <c r="AJA109" s="10"/>
      <c r="AJB109" s="10"/>
      <c r="AJC109" s="10"/>
      <c r="AJD109" s="10"/>
      <c r="AJE109" s="10"/>
      <c r="AJF109" s="10"/>
      <c r="AJG109" s="10"/>
      <c r="AJH109" s="10"/>
      <c r="AJI109" s="10"/>
      <c r="AJJ109" s="10"/>
      <c r="AJK109" s="10"/>
      <c r="AJL109" s="10"/>
      <c r="AJM109" s="10"/>
      <c r="AJN109" s="10"/>
      <c r="AJO109" s="10"/>
      <c r="AJP109" s="10"/>
      <c r="AJQ109" s="10"/>
      <c r="AJR109" s="10"/>
      <c r="AJS109" s="10"/>
      <c r="AJT109" s="10"/>
      <c r="AJU109" s="10"/>
      <c r="AJV109" s="10"/>
      <c r="AJW109" s="10"/>
      <c r="AJX109" s="10"/>
      <c r="AJY109" s="10"/>
      <c r="AJZ109" s="10"/>
      <c r="AKA109" s="10"/>
      <c r="AKB109" s="10"/>
      <c r="AKC109" s="10"/>
      <c r="AKD109" s="10"/>
      <c r="AKE109" s="10"/>
      <c r="AKF109" s="10"/>
      <c r="AKG109" s="10"/>
      <c r="AKH109" s="10"/>
      <c r="AKI109" s="10"/>
      <c r="AKJ109" s="10"/>
      <c r="AKK109" s="10"/>
      <c r="AKL109" s="10"/>
      <c r="AKM109" s="10"/>
      <c r="AKN109" s="10"/>
      <c r="AKO109" s="10"/>
      <c r="AKP109" s="10"/>
      <c r="AKQ109" s="10"/>
      <c r="AKR109" s="10"/>
      <c r="AKS109" s="10"/>
      <c r="AKT109" s="10"/>
      <c r="AKU109" s="10"/>
      <c r="AKV109" s="10"/>
      <c r="AKW109" s="10"/>
      <c r="AKX109" s="10"/>
      <c r="AKY109" s="10"/>
      <c r="AKZ109" s="10"/>
      <c r="ALA109" s="10"/>
      <c r="ALB109" s="10"/>
      <c r="ALC109" s="10"/>
      <c r="ALD109" s="10"/>
      <c r="ALE109" s="10"/>
      <c r="ALF109" s="10"/>
      <c r="ALG109" s="10"/>
      <c r="ALH109" s="10"/>
      <c r="ALI109" s="10"/>
      <c r="ALJ109" s="10"/>
      <c r="ALK109" s="10"/>
      <c r="ALL109" s="10"/>
      <c r="ALM109" s="10"/>
      <c r="ALN109" s="10"/>
      <c r="ALO109" s="10"/>
      <c r="ALP109" s="10"/>
      <c r="ALQ109" s="10"/>
      <c r="ALR109" s="10"/>
      <c r="ALS109" s="10"/>
      <c r="ALT109" s="10"/>
      <c r="ALU109" s="10"/>
      <c r="ALV109" s="10"/>
      <c r="ALW109" s="10"/>
      <c r="ALX109" s="10"/>
      <c r="ALY109" s="10"/>
      <c r="ALZ109" s="10"/>
    </row>
    <row r="110" spans="1:1022" ht="15">
      <c r="A110" s="70" t="s">
        <v>21</v>
      </c>
      <c r="B110" s="39" t="s">
        <v>426</v>
      </c>
      <c r="C110" s="39" t="s">
        <v>427</v>
      </c>
      <c r="D110" s="39"/>
      <c r="E110" s="40"/>
      <c r="F110" s="39" t="s">
        <v>416</v>
      </c>
      <c r="G110" s="124" t="s">
        <v>428</v>
      </c>
      <c r="H110" s="40">
        <v>4</v>
      </c>
      <c r="I110" s="39" t="s">
        <v>26</v>
      </c>
      <c r="J110" s="69"/>
      <c r="K110" s="70"/>
      <c r="L110" s="70"/>
      <c r="M110" s="70"/>
      <c r="N110" s="71">
        <v>4050</v>
      </c>
      <c r="O110" s="125" t="s">
        <v>425</v>
      </c>
      <c r="P110" s="44">
        <v>41929</v>
      </c>
      <c r="Q110" s="44">
        <v>41940</v>
      </c>
      <c r="R110" s="45" t="s">
        <v>429</v>
      </c>
      <c r="S110" s="70" t="s">
        <v>430</v>
      </c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  <c r="IW110" s="78"/>
      <c r="IX110" s="78"/>
      <c r="IY110" s="78"/>
      <c r="IZ110" s="78"/>
      <c r="JA110" s="78"/>
      <c r="JB110" s="78"/>
      <c r="JC110" s="78"/>
      <c r="JD110" s="78"/>
      <c r="JE110" s="78"/>
      <c r="JF110" s="78"/>
      <c r="JG110" s="78"/>
      <c r="JH110" s="78"/>
      <c r="JI110" s="78"/>
      <c r="JJ110" s="78"/>
      <c r="JK110" s="78"/>
      <c r="JL110" s="78"/>
      <c r="JM110" s="78"/>
      <c r="JN110" s="78"/>
      <c r="JO110" s="78"/>
      <c r="JP110" s="78"/>
      <c r="JQ110" s="78"/>
      <c r="JR110" s="78"/>
      <c r="JS110" s="78"/>
      <c r="JT110" s="78"/>
      <c r="JU110" s="78"/>
      <c r="JV110" s="78"/>
      <c r="JW110" s="78"/>
      <c r="JX110" s="78"/>
      <c r="JY110" s="78"/>
      <c r="JZ110" s="78"/>
      <c r="KA110" s="78"/>
      <c r="KB110" s="78"/>
      <c r="KC110" s="78"/>
      <c r="KD110" s="78"/>
      <c r="KE110" s="78"/>
      <c r="KF110" s="78"/>
      <c r="KG110" s="78"/>
      <c r="KH110" s="78"/>
      <c r="KI110" s="78"/>
      <c r="KJ110" s="78"/>
      <c r="KK110" s="78"/>
      <c r="KL110" s="78"/>
      <c r="KM110" s="78"/>
      <c r="KN110" s="78"/>
      <c r="KO110" s="78"/>
      <c r="KP110" s="78"/>
      <c r="KQ110" s="78"/>
      <c r="KR110" s="78"/>
      <c r="KS110" s="78"/>
      <c r="KT110" s="78"/>
      <c r="KU110" s="78"/>
      <c r="KV110" s="78"/>
      <c r="KW110" s="78"/>
      <c r="KX110" s="78"/>
      <c r="KY110" s="78"/>
      <c r="KZ110" s="78"/>
      <c r="LA110" s="78"/>
      <c r="LB110" s="78"/>
      <c r="LC110" s="78"/>
      <c r="LD110" s="78"/>
      <c r="LE110" s="78"/>
      <c r="LF110" s="78"/>
      <c r="LG110" s="78"/>
      <c r="LH110" s="78"/>
      <c r="LI110" s="78"/>
      <c r="LJ110" s="78"/>
      <c r="LK110" s="78"/>
      <c r="LL110" s="78"/>
      <c r="LM110" s="78"/>
      <c r="LN110" s="78"/>
      <c r="LO110" s="78"/>
      <c r="LP110" s="78"/>
      <c r="LQ110" s="78"/>
      <c r="LR110" s="78"/>
      <c r="LS110" s="78"/>
      <c r="LT110" s="78"/>
      <c r="LU110" s="78"/>
      <c r="LV110" s="78"/>
      <c r="LW110" s="78"/>
      <c r="LX110" s="78"/>
      <c r="LY110" s="78"/>
      <c r="LZ110" s="78"/>
      <c r="MA110" s="78"/>
      <c r="MB110" s="78"/>
      <c r="MC110" s="78"/>
      <c r="MD110" s="78"/>
      <c r="ME110" s="78"/>
      <c r="MF110" s="78"/>
      <c r="MG110" s="78"/>
      <c r="MH110" s="78"/>
      <c r="MI110" s="78"/>
      <c r="MJ110" s="78"/>
      <c r="MK110" s="78"/>
      <c r="ML110" s="78"/>
      <c r="MM110" s="78"/>
      <c r="MN110" s="78"/>
      <c r="MO110" s="78"/>
      <c r="MP110" s="78"/>
      <c r="MQ110" s="78"/>
      <c r="MR110" s="78"/>
      <c r="MS110" s="78"/>
      <c r="MT110" s="78"/>
      <c r="MU110" s="78"/>
      <c r="MV110" s="78"/>
      <c r="MW110" s="78"/>
      <c r="MX110" s="78"/>
      <c r="MY110" s="78"/>
      <c r="MZ110" s="78"/>
      <c r="NA110" s="78"/>
      <c r="NB110" s="78"/>
      <c r="NC110" s="78"/>
      <c r="ND110" s="78"/>
      <c r="NE110" s="78"/>
      <c r="NF110" s="78"/>
      <c r="NG110" s="78"/>
      <c r="NH110" s="78"/>
      <c r="NI110" s="78"/>
      <c r="NJ110" s="78"/>
      <c r="NK110" s="78"/>
      <c r="NL110" s="78"/>
      <c r="NM110" s="78"/>
      <c r="NN110" s="78"/>
      <c r="NO110" s="78"/>
      <c r="NP110" s="78"/>
      <c r="NQ110" s="78"/>
      <c r="NR110" s="78"/>
      <c r="NS110" s="78"/>
      <c r="NT110" s="78"/>
      <c r="NU110" s="78"/>
      <c r="NV110" s="78"/>
      <c r="NW110" s="78"/>
      <c r="NX110" s="78"/>
      <c r="NY110" s="78"/>
      <c r="NZ110" s="78"/>
      <c r="OA110" s="78"/>
      <c r="OB110" s="78"/>
      <c r="OC110" s="78"/>
      <c r="OD110" s="78"/>
      <c r="OE110" s="78"/>
      <c r="OF110" s="78"/>
      <c r="OG110" s="78"/>
      <c r="OH110" s="78"/>
      <c r="OI110" s="78"/>
      <c r="OJ110" s="78"/>
      <c r="OK110" s="78"/>
      <c r="OL110" s="78"/>
      <c r="OM110" s="78"/>
      <c r="ON110" s="78"/>
      <c r="OO110" s="78"/>
      <c r="OP110" s="78"/>
      <c r="OQ110" s="78"/>
      <c r="OR110" s="78"/>
      <c r="OS110" s="78"/>
      <c r="OT110" s="78"/>
      <c r="OU110" s="78"/>
      <c r="OV110" s="78"/>
      <c r="OW110" s="78"/>
      <c r="OX110" s="78"/>
      <c r="OY110" s="78"/>
      <c r="OZ110" s="78"/>
      <c r="PA110" s="78"/>
      <c r="PB110" s="78"/>
      <c r="PC110" s="78"/>
      <c r="PD110" s="78"/>
      <c r="PE110" s="78"/>
      <c r="PF110" s="78"/>
      <c r="PG110" s="78"/>
      <c r="PH110" s="78"/>
      <c r="PI110" s="78"/>
      <c r="PJ110" s="78"/>
      <c r="PK110" s="78"/>
      <c r="PL110" s="78"/>
      <c r="PM110" s="78"/>
      <c r="PN110" s="78"/>
      <c r="PO110" s="78"/>
      <c r="PP110" s="78"/>
      <c r="PQ110" s="78"/>
      <c r="PR110" s="78"/>
      <c r="PS110" s="78"/>
      <c r="PT110" s="78"/>
      <c r="PU110" s="78"/>
      <c r="PV110" s="78"/>
      <c r="PW110" s="78"/>
      <c r="PX110" s="78"/>
      <c r="PY110" s="78"/>
      <c r="PZ110" s="78"/>
      <c r="QA110" s="78"/>
      <c r="QB110" s="78"/>
      <c r="QC110" s="78"/>
      <c r="QD110" s="78"/>
      <c r="QE110" s="78"/>
      <c r="QF110" s="78"/>
      <c r="QG110" s="78"/>
      <c r="QH110" s="78"/>
      <c r="QI110" s="78"/>
      <c r="QJ110" s="78"/>
      <c r="QK110" s="78"/>
      <c r="QL110" s="78"/>
      <c r="QM110" s="78"/>
      <c r="QN110" s="78"/>
      <c r="QO110" s="78"/>
      <c r="QP110" s="78"/>
      <c r="QQ110" s="78"/>
      <c r="QR110" s="78"/>
      <c r="QS110" s="78"/>
      <c r="QT110" s="78"/>
      <c r="QU110" s="78"/>
      <c r="QV110" s="78"/>
      <c r="QW110" s="78"/>
      <c r="QX110" s="78"/>
      <c r="QY110" s="78"/>
      <c r="QZ110" s="78"/>
      <c r="RA110" s="78"/>
      <c r="RB110" s="78"/>
      <c r="RC110" s="78"/>
      <c r="RD110" s="78"/>
      <c r="RE110" s="78"/>
      <c r="RF110" s="78"/>
      <c r="RG110" s="78"/>
      <c r="RH110" s="78"/>
      <c r="RI110" s="78"/>
      <c r="RJ110" s="78"/>
      <c r="RK110" s="78"/>
      <c r="RL110" s="78"/>
      <c r="RM110" s="78"/>
      <c r="RN110" s="78"/>
      <c r="RO110" s="78"/>
      <c r="RP110" s="78"/>
      <c r="RQ110" s="78"/>
      <c r="RR110" s="78"/>
      <c r="RS110" s="78"/>
      <c r="RT110" s="78"/>
      <c r="RU110" s="78"/>
      <c r="RV110" s="78"/>
      <c r="RW110" s="78"/>
      <c r="RX110" s="78"/>
      <c r="RY110" s="78"/>
      <c r="RZ110" s="78"/>
      <c r="SA110" s="78"/>
      <c r="SB110" s="78"/>
      <c r="SC110" s="78"/>
      <c r="SD110" s="78"/>
      <c r="SE110" s="78"/>
      <c r="SF110" s="78"/>
      <c r="SG110" s="78"/>
      <c r="SH110" s="78"/>
      <c r="SI110" s="78"/>
      <c r="SJ110" s="78"/>
      <c r="SK110" s="78"/>
      <c r="SL110" s="78"/>
      <c r="SM110" s="78"/>
      <c r="SN110" s="78"/>
      <c r="SO110" s="78"/>
      <c r="SP110" s="78"/>
      <c r="SQ110" s="78"/>
      <c r="SR110" s="78"/>
      <c r="SS110" s="78"/>
      <c r="ST110" s="78"/>
      <c r="SU110" s="78"/>
      <c r="SV110" s="78"/>
      <c r="SW110" s="78"/>
      <c r="SX110" s="78"/>
      <c r="SY110" s="78"/>
      <c r="SZ110" s="78"/>
      <c r="TA110" s="78"/>
      <c r="TB110" s="78"/>
      <c r="TC110" s="78"/>
      <c r="TD110" s="78"/>
      <c r="TE110" s="78"/>
      <c r="TF110" s="78"/>
      <c r="TG110" s="78"/>
      <c r="TH110" s="78"/>
      <c r="TI110" s="78"/>
      <c r="TJ110" s="78"/>
      <c r="TK110" s="78"/>
      <c r="TL110" s="78"/>
      <c r="TM110" s="78"/>
      <c r="TN110" s="78"/>
      <c r="TO110" s="78"/>
      <c r="TP110" s="78"/>
      <c r="TQ110" s="78"/>
      <c r="TR110" s="78"/>
      <c r="TS110" s="78"/>
      <c r="TT110" s="78"/>
      <c r="TU110" s="78"/>
      <c r="TV110" s="78"/>
      <c r="TW110" s="78"/>
      <c r="TX110" s="78"/>
      <c r="TY110" s="78"/>
      <c r="TZ110" s="78"/>
      <c r="UA110" s="78"/>
      <c r="UB110" s="78"/>
      <c r="UC110" s="78"/>
      <c r="UD110" s="78"/>
      <c r="UE110" s="78"/>
      <c r="UF110" s="78"/>
      <c r="UG110" s="78"/>
      <c r="UH110" s="78"/>
      <c r="UI110" s="78"/>
      <c r="UJ110" s="78"/>
      <c r="UK110" s="78"/>
      <c r="UL110" s="78"/>
      <c r="UM110" s="78"/>
      <c r="UN110" s="78"/>
      <c r="UO110" s="78"/>
      <c r="UP110" s="78"/>
      <c r="UQ110" s="78"/>
      <c r="UR110" s="78"/>
      <c r="US110" s="78"/>
      <c r="UT110" s="78"/>
      <c r="UU110" s="78"/>
      <c r="UV110" s="78"/>
      <c r="UW110" s="78"/>
      <c r="UX110" s="78"/>
      <c r="UY110" s="78"/>
      <c r="UZ110" s="78"/>
      <c r="VA110" s="78"/>
      <c r="VB110" s="78"/>
      <c r="VC110" s="78"/>
      <c r="VD110" s="78"/>
      <c r="VE110" s="78"/>
      <c r="VF110" s="78"/>
      <c r="VG110" s="78"/>
      <c r="VH110" s="78"/>
      <c r="VI110" s="78"/>
      <c r="VJ110" s="78"/>
      <c r="VK110" s="78"/>
      <c r="VL110" s="78"/>
      <c r="VM110" s="78"/>
      <c r="VN110" s="78"/>
      <c r="VO110" s="78"/>
      <c r="VP110" s="78"/>
      <c r="VQ110" s="78"/>
      <c r="VR110" s="78"/>
      <c r="VS110" s="78"/>
      <c r="VT110" s="78"/>
      <c r="VU110" s="78"/>
      <c r="VV110" s="78"/>
      <c r="VW110" s="78"/>
      <c r="VX110" s="78"/>
      <c r="VY110" s="78"/>
      <c r="VZ110" s="78"/>
      <c r="WA110" s="78"/>
      <c r="WB110" s="78"/>
      <c r="WC110" s="78"/>
      <c r="WD110" s="78"/>
      <c r="WE110" s="78"/>
      <c r="WF110" s="78"/>
      <c r="WG110" s="78"/>
      <c r="WH110" s="78"/>
      <c r="WI110" s="78"/>
      <c r="WJ110" s="78"/>
      <c r="WK110" s="78"/>
      <c r="WL110" s="78"/>
      <c r="WM110" s="78"/>
      <c r="WN110" s="78"/>
      <c r="WO110" s="78"/>
      <c r="WP110" s="78"/>
      <c r="WQ110" s="78"/>
      <c r="WR110" s="78"/>
      <c r="WS110" s="78"/>
      <c r="WT110" s="78"/>
      <c r="WU110" s="78"/>
      <c r="WV110" s="78"/>
      <c r="WW110" s="78"/>
      <c r="WX110" s="78"/>
      <c r="WY110" s="78"/>
      <c r="WZ110" s="78"/>
      <c r="XA110" s="78"/>
      <c r="XB110" s="78"/>
      <c r="XC110" s="78"/>
      <c r="XD110" s="78"/>
      <c r="XE110" s="78"/>
      <c r="XF110" s="78"/>
      <c r="XG110" s="78"/>
      <c r="XH110" s="78"/>
      <c r="XI110" s="78"/>
      <c r="XJ110" s="78"/>
      <c r="XK110" s="78"/>
      <c r="XL110" s="78"/>
      <c r="XM110" s="78"/>
      <c r="XN110" s="78"/>
      <c r="XO110" s="78"/>
      <c r="XP110" s="78"/>
      <c r="XQ110" s="78"/>
      <c r="XR110" s="78"/>
      <c r="XS110" s="78"/>
      <c r="XT110" s="78"/>
      <c r="XU110" s="78"/>
      <c r="XV110" s="78"/>
      <c r="XW110" s="78"/>
      <c r="XX110" s="78"/>
      <c r="XY110" s="78"/>
      <c r="XZ110" s="78"/>
      <c r="YA110" s="78"/>
      <c r="YB110" s="78"/>
      <c r="YC110" s="78"/>
      <c r="YD110" s="78"/>
      <c r="YE110" s="78"/>
      <c r="YF110" s="78"/>
      <c r="YG110" s="78"/>
      <c r="YH110" s="78"/>
      <c r="YI110" s="78"/>
      <c r="YJ110" s="78"/>
      <c r="YK110" s="78"/>
      <c r="YL110" s="78"/>
      <c r="YM110" s="78"/>
      <c r="YN110" s="78"/>
      <c r="YO110" s="78"/>
      <c r="YP110" s="78"/>
      <c r="YQ110" s="78"/>
      <c r="YR110" s="78"/>
      <c r="YS110" s="78"/>
      <c r="YT110" s="78"/>
      <c r="YU110" s="78"/>
      <c r="YV110" s="78"/>
      <c r="YW110" s="78"/>
      <c r="YX110" s="78"/>
      <c r="YY110" s="78"/>
      <c r="YZ110" s="78"/>
      <c r="ZA110" s="78"/>
      <c r="ZB110" s="78"/>
      <c r="ZC110" s="78"/>
      <c r="ZD110" s="78"/>
      <c r="ZE110" s="78"/>
      <c r="ZF110" s="78"/>
      <c r="ZG110" s="78"/>
      <c r="ZH110" s="78"/>
      <c r="ZI110" s="78"/>
      <c r="ZJ110" s="78"/>
      <c r="ZK110" s="78"/>
      <c r="ZL110" s="78"/>
      <c r="ZM110" s="78"/>
      <c r="ZN110" s="78"/>
      <c r="ZO110" s="78"/>
      <c r="ZP110" s="78"/>
      <c r="ZQ110" s="78"/>
      <c r="ZR110" s="78"/>
      <c r="ZS110" s="78"/>
      <c r="ZT110" s="78"/>
      <c r="ZU110" s="78"/>
      <c r="ZV110" s="78"/>
      <c r="ZW110" s="78"/>
      <c r="ZX110" s="78"/>
      <c r="ZY110" s="78"/>
      <c r="ZZ110" s="78"/>
      <c r="AAA110" s="78"/>
      <c r="AAB110" s="78"/>
      <c r="AAC110" s="78"/>
      <c r="AAD110" s="78"/>
      <c r="AAE110" s="78"/>
      <c r="AAF110" s="78"/>
      <c r="AAG110" s="78"/>
      <c r="AAH110" s="78"/>
      <c r="AAI110" s="78"/>
      <c r="AAJ110" s="78"/>
      <c r="AAK110" s="78"/>
      <c r="AAL110" s="78"/>
      <c r="AAM110" s="78"/>
      <c r="AAN110" s="78"/>
      <c r="AAO110" s="78"/>
      <c r="AAP110" s="78"/>
      <c r="AAQ110" s="78"/>
      <c r="AAR110" s="78"/>
      <c r="AAS110" s="78"/>
      <c r="AAT110" s="78"/>
      <c r="AAU110" s="78"/>
      <c r="AAV110" s="78"/>
      <c r="AAW110" s="78"/>
      <c r="AAX110" s="78"/>
      <c r="AAY110" s="78"/>
      <c r="AAZ110" s="78"/>
      <c r="ABA110" s="78"/>
      <c r="ABB110" s="78"/>
      <c r="ABC110" s="78"/>
      <c r="ABD110" s="78"/>
      <c r="ABE110" s="78"/>
      <c r="ABF110" s="78"/>
      <c r="ABG110" s="78"/>
      <c r="ABH110" s="78"/>
      <c r="ABI110" s="78"/>
      <c r="ABJ110" s="78"/>
      <c r="ABK110" s="78"/>
      <c r="ABL110" s="78"/>
      <c r="ABM110" s="78"/>
      <c r="ABN110" s="78"/>
      <c r="ABO110" s="78"/>
      <c r="ABP110" s="78"/>
      <c r="ABQ110" s="78"/>
      <c r="ABR110" s="78"/>
      <c r="ABS110" s="78"/>
      <c r="ABT110" s="78"/>
      <c r="ABU110" s="78"/>
      <c r="ABV110" s="78"/>
      <c r="ABW110" s="78"/>
      <c r="ABX110" s="78"/>
      <c r="ABY110" s="78"/>
      <c r="ABZ110" s="78"/>
      <c r="ACA110" s="78"/>
      <c r="ACB110" s="78"/>
      <c r="ACC110" s="78"/>
      <c r="ACD110" s="78"/>
      <c r="ACE110" s="78"/>
      <c r="ACF110" s="78"/>
      <c r="ACG110" s="78"/>
      <c r="ACH110" s="78"/>
      <c r="ACI110" s="78"/>
      <c r="ACJ110" s="78"/>
      <c r="ACK110" s="78"/>
      <c r="ACL110" s="78"/>
      <c r="ACM110" s="78"/>
      <c r="ACN110" s="78"/>
      <c r="ACO110" s="78"/>
      <c r="ACP110" s="78"/>
      <c r="ACQ110" s="78"/>
      <c r="ACR110" s="78"/>
      <c r="ACS110" s="78"/>
      <c r="ACT110" s="78"/>
      <c r="ACU110" s="78"/>
      <c r="ACV110" s="78"/>
      <c r="ACW110" s="78"/>
      <c r="ACX110" s="78"/>
      <c r="ACY110" s="78"/>
      <c r="ACZ110" s="78"/>
      <c r="ADA110" s="78"/>
      <c r="ADB110" s="78"/>
      <c r="ADC110" s="78"/>
      <c r="ADD110" s="78"/>
      <c r="ADE110" s="78"/>
      <c r="ADF110" s="78"/>
      <c r="ADG110" s="78"/>
      <c r="ADH110" s="78"/>
      <c r="ADI110" s="78"/>
      <c r="ADJ110" s="78"/>
      <c r="ADK110" s="78"/>
      <c r="ADL110" s="78"/>
      <c r="ADM110" s="78"/>
      <c r="ADN110" s="78"/>
      <c r="ADO110" s="78"/>
      <c r="ADP110" s="78"/>
      <c r="ADQ110" s="78"/>
      <c r="ADR110" s="78"/>
      <c r="ADS110" s="78"/>
      <c r="ADT110" s="78"/>
      <c r="ADU110" s="78"/>
      <c r="ADV110" s="78"/>
      <c r="ADW110" s="78"/>
      <c r="ADX110" s="78"/>
      <c r="ADY110" s="78"/>
      <c r="ADZ110" s="78"/>
      <c r="AEA110" s="78"/>
      <c r="AEB110" s="78"/>
      <c r="AEC110" s="78"/>
      <c r="AED110" s="78"/>
      <c r="AEE110" s="78"/>
      <c r="AEF110" s="78"/>
      <c r="AEG110" s="78"/>
      <c r="AEH110" s="78"/>
      <c r="AEI110" s="78"/>
      <c r="AEJ110" s="78"/>
      <c r="AEK110" s="78"/>
      <c r="AEL110" s="78"/>
      <c r="AEM110" s="78"/>
      <c r="AEN110" s="78"/>
      <c r="AEO110" s="78"/>
      <c r="AEP110" s="78"/>
      <c r="AEQ110" s="78"/>
      <c r="AER110" s="78"/>
      <c r="AES110" s="78"/>
      <c r="AET110" s="78"/>
      <c r="AEU110" s="78"/>
      <c r="AEV110" s="78"/>
      <c r="AEW110" s="78"/>
      <c r="AEX110" s="78"/>
      <c r="AEY110" s="78"/>
      <c r="AEZ110" s="78"/>
      <c r="AFA110" s="78"/>
      <c r="AFB110" s="78"/>
      <c r="AFC110" s="78"/>
      <c r="AFD110" s="78"/>
      <c r="AFE110" s="78"/>
      <c r="AFF110" s="78"/>
      <c r="AFG110" s="78"/>
      <c r="AFH110" s="78"/>
      <c r="AFI110" s="78"/>
      <c r="AFJ110" s="78"/>
      <c r="AFK110" s="78"/>
      <c r="AFL110" s="78"/>
      <c r="AFM110" s="78"/>
      <c r="AFN110" s="78"/>
      <c r="AFO110" s="78"/>
      <c r="AFP110" s="78"/>
      <c r="AFQ110" s="78"/>
      <c r="AFR110" s="78"/>
      <c r="AFS110" s="78"/>
      <c r="AFT110" s="78"/>
      <c r="AFU110" s="78"/>
      <c r="AFV110" s="78"/>
      <c r="AFW110" s="78"/>
      <c r="AFX110" s="78"/>
      <c r="AFY110" s="78"/>
      <c r="AFZ110" s="78"/>
      <c r="AGA110" s="78"/>
      <c r="AGB110" s="78"/>
      <c r="AGC110" s="78"/>
      <c r="AGD110" s="78"/>
      <c r="AGE110" s="78"/>
      <c r="AGF110" s="78"/>
      <c r="AGG110" s="78"/>
      <c r="AGH110" s="78"/>
      <c r="AGI110" s="78"/>
      <c r="AGJ110" s="78"/>
      <c r="AGK110" s="78"/>
      <c r="AGL110" s="78"/>
      <c r="AGM110" s="78"/>
      <c r="AGN110" s="78"/>
      <c r="AGO110" s="78"/>
      <c r="AGP110" s="78"/>
      <c r="AGQ110" s="78"/>
      <c r="AGR110" s="78"/>
      <c r="AGS110" s="78"/>
      <c r="AGT110" s="78"/>
      <c r="AGU110" s="78"/>
      <c r="AGV110" s="78"/>
      <c r="AGW110" s="78"/>
      <c r="AGX110" s="78"/>
      <c r="AGY110" s="78"/>
      <c r="AGZ110" s="78"/>
      <c r="AHA110" s="78"/>
      <c r="AHB110" s="78"/>
      <c r="AHC110" s="78"/>
      <c r="AHD110" s="78"/>
      <c r="AHE110" s="78"/>
      <c r="AHF110" s="78"/>
      <c r="AHG110" s="78"/>
      <c r="AHH110" s="78"/>
      <c r="AHI110" s="78"/>
      <c r="AHJ110" s="78"/>
      <c r="AHK110" s="78"/>
      <c r="AHL110" s="78"/>
      <c r="AHM110" s="78"/>
      <c r="AHN110" s="78"/>
      <c r="AHO110" s="78"/>
      <c r="AHP110" s="78"/>
      <c r="AHQ110" s="78"/>
      <c r="AHR110" s="78"/>
      <c r="AHS110" s="78"/>
      <c r="AHT110" s="78"/>
      <c r="AHU110" s="78"/>
      <c r="AHV110" s="78"/>
      <c r="AHW110" s="78"/>
      <c r="AHX110" s="78"/>
      <c r="AHY110" s="78"/>
      <c r="AHZ110" s="78"/>
      <c r="AIA110" s="78"/>
      <c r="AIB110" s="78"/>
      <c r="AIC110" s="78"/>
      <c r="AID110" s="78"/>
      <c r="AIE110" s="78"/>
      <c r="AIF110" s="78"/>
      <c r="AIG110" s="78"/>
      <c r="AIH110" s="78"/>
      <c r="AII110" s="78"/>
      <c r="AIJ110" s="78"/>
      <c r="AIK110" s="78"/>
      <c r="AIL110" s="78"/>
      <c r="AIM110" s="78"/>
      <c r="AIN110" s="78"/>
      <c r="AIO110" s="78"/>
      <c r="AIP110" s="78"/>
      <c r="AIQ110" s="78"/>
      <c r="AIR110" s="78"/>
      <c r="AIS110" s="78"/>
      <c r="AIT110" s="78"/>
      <c r="AIU110" s="78"/>
      <c r="AIV110" s="78"/>
      <c r="AIW110" s="78"/>
      <c r="AIX110" s="78"/>
      <c r="AIY110" s="78"/>
      <c r="AIZ110" s="78"/>
      <c r="AJA110" s="78"/>
      <c r="AJB110" s="78"/>
      <c r="AJC110" s="78"/>
      <c r="AJD110" s="78"/>
      <c r="AJE110" s="78"/>
      <c r="AJF110" s="78"/>
      <c r="AJG110" s="78"/>
      <c r="AJH110" s="78"/>
      <c r="AJI110" s="78"/>
      <c r="AJJ110" s="78"/>
      <c r="AJK110" s="78"/>
      <c r="AJL110" s="78"/>
      <c r="AJM110" s="78"/>
      <c r="AJN110" s="78"/>
      <c r="AJO110" s="78"/>
      <c r="AJP110" s="78"/>
      <c r="AJQ110" s="78"/>
      <c r="AJR110" s="78"/>
      <c r="AJS110" s="78"/>
      <c r="AJT110" s="78"/>
      <c r="AJU110" s="78"/>
      <c r="AJV110" s="78"/>
      <c r="AJW110" s="78"/>
      <c r="AJX110" s="78"/>
      <c r="AJY110" s="78"/>
      <c r="AJZ110" s="78"/>
      <c r="AKA110" s="78"/>
      <c r="AKB110" s="78"/>
      <c r="AKC110" s="78"/>
      <c r="AKD110" s="78"/>
      <c r="AKE110" s="78"/>
      <c r="AKF110" s="78"/>
      <c r="AKG110" s="78"/>
      <c r="AKH110" s="78"/>
      <c r="AKI110" s="78"/>
      <c r="AKJ110" s="78"/>
      <c r="AKK110" s="78"/>
      <c r="AKL110" s="78"/>
      <c r="AKM110" s="78"/>
      <c r="AKN110" s="78"/>
      <c r="AKO110" s="78"/>
      <c r="AKP110" s="78"/>
      <c r="AKQ110" s="78"/>
      <c r="AKR110" s="78"/>
      <c r="AKS110" s="78"/>
      <c r="AKT110" s="78"/>
      <c r="AKU110" s="78"/>
      <c r="AKV110" s="78"/>
      <c r="AKW110" s="78"/>
      <c r="AKX110" s="78"/>
      <c r="AKY110" s="78"/>
      <c r="AKZ110" s="78"/>
      <c r="ALA110" s="78"/>
      <c r="ALB110" s="78"/>
      <c r="ALC110" s="78"/>
      <c r="ALD110" s="78"/>
      <c r="ALE110" s="78"/>
      <c r="ALF110" s="78"/>
      <c r="ALG110" s="78"/>
      <c r="ALH110" s="78"/>
      <c r="ALI110" s="78"/>
      <c r="ALJ110" s="78"/>
      <c r="ALK110" s="78"/>
      <c r="ALL110" s="78"/>
      <c r="ALM110" s="78"/>
      <c r="ALN110" s="78"/>
      <c r="ALO110" s="78"/>
      <c r="ALP110" s="78"/>
      <c r="ALQ110" s="78"/>
      <c r="ALR110" s="78"/>
      <c r="ALS110" s="78"/>
      <c r="ALT110" s="78"/>
      <c r="ALU110" s="78"/>
      <c r="ALV110" s="78"/>
      <c r="ALW110" s="78"/>
      <c r="ALX110" s="78"/>
      <c r="ALY110" s="78"/>
      <c r="ALZ110" s="78"/>
      <c r="AMA110" s="80"/>
      <c r="AMB110" s="80"/>
      <c r="AMC110" s="80"/>
      <c r="AMD110" s="80"/>
      <c r="AME110" s="80"/>
      <c r="AMF110" s="80"/>
      <c r="AMG110" s="80"/>
      <c r="AMH110" s="80"/>
    </row>
    <row r="111" spans="1:1022">
      <c r="A111" s="16" t="s">
        <v>115</v>
      </c>
      <c r="B111" s="16" t="s">
        <v>431</v>
      </c>
      <c r="C111" s="16" t="s">
        <v>432</v>
      </c>
      <c r="D111" s="16" t="s">
        <v>433</v>
      </c>
      <c r="E111" s="17">
        <v>708161</v>
      </c>
      <c r="F111" s="16" t="s">
        <v>434</v>
      </c>
      <c r="G111" s="17">
        <v>708161</v>
      </c>
      <c r="H111" s="17">
        <f>70+275+350</f>
        <v>695</v>
      </c>
      <c r="I111" s="16" t="s">
        <v>201</v>
      </c>
      <c r="J111" s="19"/>
      <c r="K111" s="18"/>
      <c r="L111" s="18"/>
      <c r="M111" s="19"/>
      <c r="N111" s="34" t="s">
        <v>435</v>
      </c>
      <c r="O111" s="23" t="s">
        <v>436</v>
      </c>
      <c r="P111" s="21">
        <v>41929</v>
      </c>
      <c r="Q111" s="21">
        <v>41936</v>
      </c>
      <c r="R111" s="21" t="s">
        <v>437</v>
      </c>
      <c r="S111" s="16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  <c r="XL111" s="10"/>
      <c r="XM111" s="10"/>
      <c r="XN111" s="10"/>
      <c r="XO111" s="10"/>
      <c r="XP111" s="10"/>
      <c r="XQ111" s="10"/>
      <c r="XR111" s="10"/>
      <c r="XS111" s="10"/>
      <c r="XT111" s="10"/>
      <c r="XU111" s="10"/>
      <c r="XV111" s="10"/>
      <c r="XW111" s="10"/>
      <c r="XX111" s="10"/>
      <c r="XY111" s="10"/>
      <c r="XZ111" s="10"/>
      <c r="YA111" s="10"/>
      <c r="YB111" s="10"/>
      <c r="YC111" s="10"/>
      <c r="YD111" s="10"/>
      <c r="YE111" s="10"/>
      <c r="YF111" s="10"/>
      <c r="YG111" s="10"/>
      <c r="YH111" s="10"/>
      <c r="YI111" s="10"/>
      <c r="YJ111" s="10"/>
      <c r="YK111" s="10"/>
      <c r="YL111" s="10"/>
      <c r="YM111" s="10"/>
      <c r="YN111" s="10"/>
      <c r="YO111" s="10"/>
      <c r="YP111" s="10"/>
      <c r="YQ111" s="10"/>
      <c r="YR111" s="10"/>
      <c r="YS111" s="10"/>
      <c r="YT111" s="10"/>
      <c r="YU111" s="10"/>
      <c r="YV111" s="10"/>
      <c r="YW111" s="10"/>
      <c r="YX111" s="10"/>
      <c r="YY111" s="10"/>
      <c r="YZ111" s="10"/>
      <c r="ZA111" s="10"/>
      <c r="ZB111" s="10"/>
      <c r="ZC111" s="10"/>
      <c r="ZD111" s="10"/>
      <c r="ZE111" s="10"/>
      <c r="ZF111" s="10"/>
      <c r="ZG111" s="10"/>
      <c r="ZH111" s="10"/>
      <c r="ZI111" s="10"/>
      <c r="ZJ111" s="10"/>
      <c r="ZK111" s="10"/>
      <c r="ZL111" s="10"/>
      <c r="ZM111" s="10"/>
      <c r="ZN111" s="10"/>
      <c r="ZO111" s="10"/>
      <c r="ZP111" s="10"/>
      <c r="ZQ111" s="10"/>
      <c r="ZR111" s="10"/>
      <c r="ZS111" s="10"/>
      <c r="ZT111" s="10"/>
      <c r="ZU111" s="10"/>
      <c r="ZV111" s="10"/>
      <c r="ZW111" s="10"/>
      <c r="ZX111" s="10"/>
      <c r="ZY111" s="10"/>
      <c r="ZZ111" s="10"/>
      <c r="AAA111" s="10"/>
      <c r="AAB111" s="10"/>
      <c r="AAC111" s="10"/>
      <c r="AAD111" s="10"/>
      <c r="AAE111" s="10"/>
      <c r="AAF111" s="10"/>
      <c r="AAG111" s="10"/>
      <c r="AAH111" s="10"/>
      <c r="AAI111" s="10"/>
      <c r="AAJ111" s="10"/>
      <c r="AAK111" s="10"/>
      <c r="AAL111" s="10"/>
      <c r="AAM111" s="10"/>
      <c r="AAN111" s="10"/>
      <c r="AAO111" s="10"/>
      <c r="AAP111" s="10"/>
      <c r="AAQ111" s="10"/>
      <c r="AAR111" s="10"/>
      <c r="AAS111" s="10"/>
      <c r="AAT111" s="10"/>
      <c r="AAU111" s="10"/>
      <c r="AAV111" s="10"/>
      <c r="AAW111" s="10"/>
      <c r="AAX111" s="10"/>
      <c r="AAY111" s="10"/>
      <c r="AAZ111" s="10"/>
      <c r="ABA111" s="10"/>
      <c r="ABB111" s="10"/>
      <c r="ABC111" s="10"/>
      <c r="ABD111" s="10"/>
      <c r="ABE111" s="10"/>
      <c r="ABF111" s="10"/>
      <c r="ABG111" s="10"/>
      <c r="ABH111" s="10"/>
      <c r="ABI111" s="10"/>
      <c r="ABJ111" s="10"/>
      <c r="ABK111" s="10"/>
      <c r="ABL111" s="10"/>
      <c r="ABM111" s="10"/>
      <c r="ABN111" s="10"/>
      <c r="ABO111" s="10"/>
      <c r="ABP111" s="10"/>
      <c r="ABQ111" s="10"/>
      <c r="ABR111" s="10"/>
      <c r="ABS111" s="10"/>
      <c r="ABT111" s="10"/>
      <c r="ABU111" s="10"/>
      <c r="ABV111" s="10"/>
      <c r="ABW111" s="10"/>
      <c r="ABX111" s="10"/>
      <c r="ABY111" s="10"/>
      <c r="ABZ111" s="10"/>
      <c r="ACA111" s="10"/>
      <c r="ACB111" s="10"/>
      <c r="ACC111" s="10"/>
      <c r="ACD111" s="10"/>
      <c r="ACE111" s="10"/>
      <c r="ACF111" s="10"/>
      <c r="ACG111" s="10"/>
      <c r="ACH111" s="10"/>
      <c r="ACI111" s="10"/>
      <c r="ACJ111" s="10"/>
      <c r="ACK111" s="10"/>
      <c r="ACL111" s="10"/>
      <c r="ACM111" s="10"/>
      <c r="ACN111" s="10"/>
      <c r="ACO111" s="10"/>
      <c r="ACP111" s="10"/>
      <c r="ACQ111" s="10"/>
      <c r="ACR111" s="10"/>
      <c r="ACS111" s="10"/>
      <c r="ACT111" s="10"/>
      <c r="ACU111" s="10"/>
      <c r="ACV111" s="10"/>
      <c r="ACW111" s="10"/>
      <c r="ACX111" s="10"/>
      <c r="ACY111" s="10"/>
      <c r="ACZ111" s="10"/>
      <c r="ADA111" s="10"/>
      <c r="ADB111" s="10"/>
      <c r="ADC111" s="10"/>
      <c r="ADD111" s="10"/>
      <c r="ADE111" s="10"/>
      <c r="ADF111" s="10"/>
      <c r="ADG111" s="10"/>
      <c r="ADH111" s="10"/>
      <c r="ADI111" s="10"/>
      <c r="ADJ111" s="10"/>
      <c r="ADK111" s="10"/>
      <c r="ADL111" s="10"/>
      <c r="ADM111" s="10"/>
      <c r="ADN111" s="10"/>
      <c r="ADO111" s="10"/>
      <c r="ADP111" s="10"/>
      <c r="ADQ111" s="10"/>
      <c r="ADR111" s="10"/>
      <c r="ADS111" s="10"/>
      <c r="ADT111" s="10"/>
      <c r="ADU111" s="10"/>
      <c r="ADV111" s="10"/>
      <c r="ADW111" s="10"/>
      <c r="ADX111" s="10"/>
      <c r="ADY111" s="10"/>
      <c r="ADZ111" s="10"/>
      <c r="AEA111" s="10"/>
      <c r="AEB111" s="10"/>
      <c r="AEC111" s="10"/>
      <c r="AED111" s="10"/>
      <c r="AEE111" s="10"/>
      <c r="AEF111" s="10"/>
      <c r="AEG111" s="10"/>
      <c r="AEH111" s="10"/>
      <c r="AEI111" s="10"/>
      <c r="AEJ111" s="10"/>
      <c r="AEK111" s="10"/>
      <c r="AEL111" s="10"/>
      <c r="AEM111" s="10"/>
      <c r="AEN111" s="10"/>
      <c r="AEO111" s="10"/>
      <c r="AEP111" s="10"/>
      <c r="AEQ111" s="10"/>
      <c r="AER111" s="10"/>
      <c r="AES111" s="10"/>
      <c r="AET111" s="10"/>
      <c r="AEU111" s="10"/>
      <c r="AEV111" s="10"/>
      <c r="AEW111" s="10"/>
      <c r="AEX111" s="10"/>
      <c r="AEY111" s="10"/>
      <c r="AEZ111" s="10"/>
      <c r="AFA111" s="10"/>
      <c r="AFB111" s="10"/>
      <c r="AFC111" s="10"/>
      <c r="AFD111" s="10"/>
      <c r="AFE111" s="10"/>
      <c r="AFF111" s="10"/>
      <c r="AFG111" s="10"/>
      <c r="AFH111" s="10"/>
      <c r="AFI111" s="10"/>
      <c r="AFJ111" s="10"/>
      <c r="AFK111" s="10"/>
      <c r="AFL111" s="10"/>
      <c r="AFM111" s="10"/>
      <c r="AFN111" s="10"/>
      <c r="AFO111" s="10"/>
      <c r="AFP111" s="10"/>
      <c r="AFQ111" s="10"/>
      <c r="AFR111" s="10"/>
      <c r="AFS111" s="10"/>
      <c r="AFT111" s="10"/>
      <c r="AFU111" s="10"/>
      <c r="AFV111" s="10"/>
      <c r="AFW111" s="10"/>
      <c r="AFX111" s="10"/>
      <c r="AFY111" s="10"/>
      <c r="AFZ111" s="10"/>
      <c r="AGA111" s="10"/>
      <c r="AGB111" s="10"/>
      <c r="AGC111" s="10"/>
      <c r="AGD111" s="10"/>
      <c r="AGE111" s="10"/>
      <c r="AGF111" s="10"/>
      <c r="AGG111" s="10"/>
      <c r="AGH111" s="10"/>
      <c r="AGI111" s="10"/>
      <c r="AGJ111" s="10"/>
      <c r="AGK111" s="10"/>
      <c r="AGL111" s="10"/>
      <c r="AGM111" s="10"/>
      <c r="AGN111" s="10"/>
      <c r="AGO111" s="10"/>
      <c r="AGP111" s="10"/>
      <c r="AGQ111" s="10"/>
      <c r="AGR111" s="10"/>
      <c r="AGS111" s="10"/>
      <c r="AGT111" s="10"/>
      <c r="AGU111" s="10"/>
      <c r="AGV111" s="10"/>
      <c r="AGW111" s="10"/>
      <c r="AGX111" s="10"/>
      <c r="AGY111" s="10"/>
      <c r="AGZ111" s="10"/>
      <c r="AHA111" s="10"/>
      <c r="AHB111" s="10"/>
      <c r="AHC111" s="10"/>
      <c r="AHD111" s="10"/>
      <c r="AHE111" s="10"/>
      <c r="AHF111" s="10"/>
      <c r="AHG111" s="10"/>
      <c r="AHH111" s="10"/>
      <c r="AHI111" s="10"/>
      <c r="AHJ111" s="10"/>
      <c r="AHK111" s="10"/>
      <c r="AHL111" s="10"/>
      <c r="AHM111" s="10"/>
      <c r="AHN111" s="10"/>
      <c r="AHO111" s="10"/>
      <c r="AHP111" s="10"/>
      <c r="AHQ111" s="10"/>
      <c r="AHR111" s="10"/>
      <c r="AHS111" s="10"/>
      <c r="AHT111" s="10"/>
      <c r="AHU111" s="10"/>
      <c r="AHV111" s="10"/>
      <c r="AHW111" s="10"/>
      <c r="AHX111" s="10"/>
      <c r="AHY111" s="10"/>
      <c r="AHZ111" s="10"/>
      <c r="AIA111" s="10"/>
      <c r="AIB111" s="10"/>
      <c r="AIC111" s="10"/>
      <c r="AID111" s="10"/>
      <c r="AIE111" s="10"/>
      <c r="AIF111" s="10"/>
      <c r="AIG111" s="10"/>
      <c r="AIH111" s="10"/>
      <c r="AII111" s="10"/>
      <c r="AIJ111" s="10"/>
      <c r="AIK111" s="10"/>
      <c r="AIL111" s="10"/>
      <c r="AIM111" s="10"/>
      <c r="AIN111" s="10"/>
      <c r="AIO111" s="10"/>
      <c r="AIP111" s="10"/>
      <c r="AIQ111" s="10"/>
      <c r="AIR111" s="10"/>
      <c r="AIS111" s="10"/>
      <c r="AIT111" s="10"/>
      <c r="AIU111" s="10"/>
      <c r="AIV111" s="10"/>
      <c r="AIW111" s="10"/>
      <c r="AIX111" s="10"/>
      <c r="AIY111" s="10"/>
      <c r="AIZ111" s="10"/>
      <c r="AJA111" s="10"/>
      <c r="AJB111" s="10"/>
      <c r="AJC111" s="10"/>
      <c r="AJD111" s="10"/>
      <c r="AJE111" s="10"/>
      <c r="AJF111" s="10"/>
      <c r="AJG111" s="10"/>
      <c r="AJH111" s="10"/>
      <c r="AJI111" s="10"/>
      <c r="AJJ111" s="10"/>
      <c r="AJK111" s="10"/>
      <c r="AJL111" s="10"/>
      <c r="AJM111" s="10"/>
      <c r="AJN111" s="10"/>
      <c r="AJO111" s="10"/>
      <c r="AJP111" s="10"/>
      <c r="AJQ111" s="10"/>
      <c r="AJR111" s="10"/>
      <c r="AJS111" s="10"/>
      <c r="AJT111" s="10"/>
      <c r="AJU111" s="10"/>
      <c r="AJV111" s="10"/>
      <c r="AJW111" s="10"/>
      <c r="AJX111" s="10"/>
      <c r="AJY111" s="10"/>
      <c r="AJZ111" s="10"/>
      <c r="AKA111" s="10"/>
      <c r="AKB111" s="10"/>
      <c r="AKC111" s="10"/>
      <c r="AKD111" s="10"/>
      <c r="AKE111" s="10"/>
      <c r="AKF111" s="10"/>
      <c r="AKG111" s="10"/>
      <c r="AKH111" s="10"/>
      <c r="AKI111" s="10"/>
      <c r="AKJ111" s="10"/>
      <c r="AKK111" s="10"/>
      <c r="AKL111" s="10"/>
      <c r="AKM111" s="10"/>
      <c r="AKN111" s="10"/>
      <c r="AKO111" s="10"/>
      <c r="AKP111" s="10"/>
      <c r="AKQ111" s="10"/>
      <c r="AKR111" s="10"/>
      <c r="AKS111" s="10"/>
      <c r="AKT111" s="10"/>
      <c r="AKU111" s="10"/>
      <c r="AKV111" s="10"/>
      <c r="AKW111" s="10"/>
      <c r="AKX111" s="10"/>
      <c r="AKY111" s="10"/>
      <c r="AKZ111" s="10"/>
      <c r="ALA111" s="10"/>
      <c r="ALB111" s="10"/>
      <c r="ALC111" s="10"/>
      <c r="ALD111" s="10"/>
      <c r="ALE111" s="10"/>
      <c r="ALF111" s="10"/>
      <c r="ALG111" s="10"/>
      <c r="ALH111" s="10"/>
      <c r="ALI111" s="10"/>
      <c r="ALJ111" s="10"/>
      <c r="ALK111" s="10"/>
      <c r="ALL111" s="10"/>
      <c r="ALM111" s="10"/>
      <c r="ALN111" s="10"/>
      <c r="ALO111" s="10"/>
      <c r="ALP111" s="10"/>
      <c r="ALQ111" s="10"/>
      <c r="ALR111" s="10"/>
      <c r="ALS111" s="10"/>
      <c r="ALT111" s="10"/>
      <c r="ALU111" s="10"/>
      <c r="ALV111" s="10"/>
      <c r="ALW111" s="10"/>
      <c r="ALX111" s="10"/>
      <c r="ALY111" s="10"/>
      <c r="ALZ111" s="10"/>
      <c r="AMA111" s="12"/>
      <c r="AMB111" s="12"/>
      <c r="AMC111" s="12"/>
      <c r="AMD111" s="12"/>
      <c r="AME111" s="12"/>
      <c r="AMF111" s="12"/>
      <c r="AMG111" s="12"/>
      <c r="AMH111" s="12"/>
    </row>
    <row r="112" spans="1:1022">
      <c r="A112" s="16" t="s">
        <v>21</v>
      </c>
      <c r="B112" s="16" t="s">
        <v>438</v>
      </c>
      <c r="C112" s="16" t="s">
        <v>439</v>
      </c>
      <c r="D112" s="16"/>
      <c r="E112" s="17"/>
      <c r="F112" s="25" t="s">
        <v>440</v>
      </c>
      <c r="G112" s="26"/>
      <c r="H112" s="17">
        <v>1</v>
      </c>
      <c r="I112" s="16" t="s">
        <v>26</v>
      </c>
      <c r="J112" s="19"/>
      <c r="K112" s="60">
        <f>7.27/25</f>
        <v>0.2908</v>
      </c>
      <c r="L112" s="18">
        <f>SUM(K112*H112)</f>
        <v>0.2908</v>
      </c>
      <c r="M112" s="19"/>
      <c r="N112" s="34">
        <v>1020</v>
      </c>
      <c r="O112" s="23" t="s">
        <v>441</v>
      </c>
      <c r="P112" s="56">
        <v>41919</v>
      </c>
      <c r="Q112" s="56">
        <v>41933</v>
      </c>
      <c r="R112" s="56" t="s">
        <v>442</v>
      </c>
      <c r="S112" s="16"/>
      <c r="T112" s="10" t="s">
        <v>416</v>
      </c>
      <c r="U112" s="10" t="s">
        <v>443</v>
      </c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  <c r="XL112" s="10"/>
      <c r="XM112" s="10"/>
      <c r="XN112" s="10"/>
      <c r="XO112" s="10"/>
      <c r="XP112" s="10"/>
      <c r="XQ112" s="10"/>
      <c r="XR112" s="10"/>
      <c r="XS112" s="10"/>
      <c r="XT112" s="10"/>
      <c r="XU112" s="10"/>
      <c r="XV112" s="10"/>
      <c r="XW112" s="10"/>
      <c r="XX112" s="10"/>
      <c r="XY112" s="10"/>
      <c r="XZ112" s="10"/>
      <c r="YA112" s="10"/>
      <c r="YB112" s="10"/>
      <c r="YC112" s="10"/>
      <c r="YD112" s="10"/>
      <c r="YE112" s="10"/>
      <c r="YF112" s="10"/>
      <c r="YG112" s="10"/>
      <c r="YH112" s="10"/>
      <c r="YI112" s="10"/>
      <c r="YJ112" s="10"/>
      <c r="YK112" s="10"/>
      <c r="YL112" s="10"/>
      <c r="YM112" s="10"/>
      <c r="YN112" s="10"/>
      <c r="YO112" s="10"/>
      <c r="YP112" s="10"/>
      <c r="YQ112" s="10"/>
      <c r="YR112" s="10"/>
      <c r="YS112" s="10"/>
      <c r="YT112" s="10"/>
      <c r="YU112" s="10"/>
      <c r="YV112" s="10"/>
      <c r="YW112" s="10"/>
      <c r="YX112" s="10"/>
      <c r="YY112" s="10"/>
      <c r="YZ112" s="10"/>
      <c r="ZA112" s="10"/>
      <c r="ZB112" s="10"/>
      <c r="ZC112" s="10"/>
      <c r="ZD112" s="10"/>
      <c r="ZE112" s="10"/>
      <c r="ZF112" s="10"/>
      <c r="ZG112" s="10"/>
      <c r="ZH112" s="10"/>
      <c r="ZI112" s="10"/>
      <c r="ZJ112" s="10"/>
      <c r="ZK112" s="10"/>
      <c r="ZL112" s="10"/>
      <c r="ZM112" s="10"/>
      <c r="ZN112" s="10"/>
      <c r="ZO112" s="10"/>
      <c r="ZP112" s="10"/>
      <c r="ZQ112" s="10"/>
      <c r="ZR112" s="10"/>
      <c r="ZS112" s="10"/>
      <c r="ZT112" s="10"/>
      <c r="ZU112" s="10"/>
      <c r="ZV112" s="10"/>
      <c r="ZW112" s="10"/>
      <c r="ZX112" s="10"/>
      <c r="ZY112" s="10"/>
      <c r="ZZ112" s="10"/>
      <c r="AAA112" s="10"/>
      <c r="AAB112" s="10"/>
      <c r="AAC112" s="10"/>
      <c r="AAD112" s="10"/>
      <c r="AAE112" s="10"/>
      <c r="AAF112" s="10"/>
      <c r="AAG112" s="10"/>
      <c r="AAH112" s="10"/>
      <c r="AAI112" s="10"/>
      <c r="AAJ112" s="10"/>
      <c r="AAK112" s="10"/>
      <c r="AAL112" s="10"/>
      <c r="AAM112" s="10"/>
      <c r="AAN112" s="10"/>
      <c r="AAO112" s="10"/>
      <c r="AAP112" s="10"/>
      <c r="AAQ112" s="10"/>
      <c r="AAR112" s="10"/>
      <c r="AAS112" s="10"/>
      <c r="AAT112" s="10"/>
      <c r="AAU112" s="10"/>
      <c r="AAV112" s="10"/>
      <c r="AAW112" s="10"/>
      <c r="AAX112" s="10"/>
      <c r="AAY112" s="10"/>
      <c r="AAZ112" s="10"/>
      <c r="ABA112" s="10"/>
      <c r="ABB112" s="10"/>
      <c r="ABC112" s="10"/>
      <c r="ABD112" s="10"/>
      <c r="ABE112" s="10"/>
      <c r="ABF112" s="10"/>
      <c r="ABG112" s="10"/>
      <c r="ABH112" s="10"/>
      <c r="ABI112" s="10"/>
      <c r="ABJ112" s="10"/>
      <c r="ABK112" s="10"/>
      <c r="ABL112" s="10"/>
      <c r="ABM112" s="10"/>
      <c r="ABN112" s="10"/>
      <c r="ABO112" s="10"/>
      <c r="ABP112" s="10"/>
      <c r="ABQ112" s="10"/>
      <c r="ABR112" s="10"/>
      <c r="ABS112" s="10"/>
      <c r="ABT112" s="10"/>
      <c r="ABU112" s="10"/>
      <c r="ABV112" s="10"/>
      <c r="ABW112" s="10"/>
      <c r="ABX112" s="10"/>
      <c r="ABY112" s="10"/>
      <c r="ABZ112" s="10"/>
      <c r="ACA112" s="10"/>
      <c r="ACB112" s="10"/>
      <c r="ACC112" s="10"/>
      <c r="ACD112" s="10"/>
      <c r="ACE112" s="10"/>
      <c r="ACF112" s="10"/>
      <c r="ACG112" s="10"/>
      <c r="ACH112" s="10"/>
      <c r="ACI112" s="10"/>
      <c r="ACJ112" s="10"/>
      <c r="ACK112" s="10"/>
      <c r="ACL112" s="10"/>
      <c r="ACM112" s="10"/>
      <c r="ACN112" s="10"/>
      <c r="ACO112" s="10"/>
      <c r="ACP112" s="10"/>
      <c r="ACQ112" s="10"/>
      <c r="ACR112" s="10"/>
      <c r="ACS112" s="10"/>
      <c r="ACT112" s="10"/>
      <c r="ACU112" s="10"/>
      <c r="ACV112" s="10"/>
      <c r="ACW112" s="10"/>
      <c r="ACX112" s="10"/>
      <c r="ACY112" s="10"/>
      <c r="ACZ112" s="10"/>
      <c r="ADA112" s="10"/>
      <c r="ADB112" s="10"/>
      <c r="ADC112" s="10"/>
      <c r="ADD112" s="10"/>
      <c r="ADE112" s="10"/>
      <c r="ADF112" s="10"/>
      <c r="ADG112" s="10"/>
      <c r="ADH112" s="10"/>
      <c r="ADI112" s="10"/>
      <c r="ADJ112" s="10"/>
      <c r="ADK112" s="10"/>
      <c r="ADL112" s="10"/>
      <c r="ADM112" s="10"/>
      <c r="ADN112" s="10"/>
      <c r="ADO112" s="10"/>
      <c r="ADP112" s="10"/>
      <c r="ADQ112" s="10"/>
      <c r="ADR112" s="10"/>
      <c r="ADS112" s="10"/>
      <c r="ADT112" s="10"/>
      <c r="ADU112" s="10"/>
      <c r="ADV112" s="10"/>
      <c r="ADW112" s="10"/>
      <c r="ADX112" s="10"/>
      <c r="ADY112" s="10"/>
      <c r="ADZ112" s="10"/>
      <c r="AEA112" s="10"/>
      <c r="AEB112" s="10"/>
      <c r="AEC112" s="10"/>
      <c r="AED112" s="10"/>
      <c r="AEE112" s="10"/>
      <c r="AEF112" s="10"/>
      <c r="AEG112" s="10"/>
      <c r="AEH112" s="10"/>
      <c r="AEI112" s="10"/>
      <c r="AEJ112" s="10"/>
      <c r="AEK112" s="10"/>
      <c r="AEL112" s="10"/>
      <c r="AEM112" s="10"/>
      <c r="AEN112" s="10"/>
      <c r="AEO112" s="10"/>
      <c r="AEP112" s="10"/>
      <c r="AEQ112" s="10"/>
      <c r="AER112" s="10"/>
      <c r="AES112" s="10"/>
      <c r="AET112" s="10"/>
      <c r="AEU112" s="10"/>
      <c r="AEV112" s="10"/>
      <c r="AEW112" s="10"/>
      <c r="AEX112" s="10"/>
      <c r="AEY112" s="10"/>
      <c r="AEZ112" s="10"/>
      <c r="AFA112" s="10"/>
      <c r="AFB112" s="10"/>
      <c r="AFC112" s="10"/>
      <c r="AFD112" s="10"/>
      <c r="AFE112" s="10"/>
      <c r="AFF112" s="10"/>
      <c r="AFG112" s="10"/>
      <c r="AFH112" s="10"/>
      <c r="AFI112" s="10"/>
      <c r="AFJ112" s="10"/>
      <c r="AFK112" s="10"/>
      <c r="AFL112" s="10"/>
      <c r="AFM112" s="10"/>
      <c r="AFN112" s="10"/>
      <c r="AFO112" s="10"/>
      <c r="AFP112" s="10"/>
      <c r="AFQ112" s="10"/>
      <c r="AFR112" s="10"/>
      <c r="AFS112" s="10"/>
      <c r="AFT112" s="10"/>
      <c r="AFU112" s="10"/>
      <c r="AFV112" s="10"/>
      <c r="AFW112" s="10"/>
      <c r="AFX112" s="10"/>
      <c r="AFY112" s="10"/>
      <c r="AFZ112" s="10"/>
      <c r="AGA112" s="10"/>
      <c r="AGB112" s="10"/>
      <c r="AGC112" s="10"/>
      <c r="AGD112" s="10"/>
      <c r="AGE112" s="10"/>
      <c r="AGF112" s="10"/>
      <c r="AGG112" s="10"/>
      <c r="AGH112" s="10"/>
      <c r="AGI112" s="10"/>
      <c r="AGJ112" s="10"/>
      <c r="AGK112" s="10"/>
      <c r="AGL112" s="10"/>
      <c r="AGM112" s="10"/>
      <c r="AGN112" s="10"/>
      <c r="AGO112" s="10"/>
      <c r="AGP112" s="10"/>
      <c r="AGQ112" s="10"/>
      <c r="AGR112" s="10"/>
      <c r="AGS112" s="10"/>
      <c r="AGT112" s="10"/>
      <c r="AGU112" s="10"/>
      <c r="AGV112" s="10"/>
      <c r="AGW112" s="10"/>
      <c r="AGX112" s="10"/>
      <c r="AGY112" s="10"/>
      <c r="AGZ112" s="10"/>
      <c r="AHA112" s="10"/>
      <c r="AHB112" s="10"/>
      <c r="AHC112" s="10"/>
      <c r="AHD112" s="10"/>
      <c r="AHE112" s="10"/>
      <c r="AHF112" s="10"/>
      <c r="AHG112" s="10"/>
      <c r="AHH112" s="10"/>
      <c r="AHI112" s="10"/>
      <c r="AHJ112" s="10"/>
      <c r="AHK112" s="10"/>
      <c r="AHL112" s="10"/>
      <c r="AHM112" s="10"/>
      <c r="AHN112" s="10"/>
      <c r="AHO112" s="10"/>
      <c r="AHP112" s="10"/>
      <c r="AHQ112" s="10"/>
      <c r="AHR112" s="10"/>
      <c r="AHS112" s="10"/>
      <c r="AHT112" s="10"/>
      <c r="AHU112" s="10"/>
      <c r="AHV112" s="10"/>
      <c r="AHW112" s="10"/>
      <c r="AHX112" s="10"/>
      <c r="AHY112" s="10"/>
      <c r="AHZ112" s="10"/>
      <c r="AIA112" s="10"/>
      <c r="AIB112" s="10"/>
      <c r="AIC112" s="10"/>
      <c r="AID112" s="10"/>
      <c r="AIE112" s="10"/>
      <c r="AIF112" s="10"/>
      <c r="AIG112" s="10"/>
      <c r="AIH112" s="10"/>
      <c r="AII112" s="10"/>
      <c r="AIJ112" s="10"/>
      <c r="AIK112" s="10"/>
      <c r="AIL112" s="10"/>
      <c r="AIM112" s="10"/>
      <c r="AIN112" s="10"/>
      <c r="AIO112" s="10"/>
      <c r="AIP112" s="10"/>
      <c r="AIQ112" s="10"/>
      <c r="AIR112" s="10"/>
      <c r="AIS112" s="10"/>
      <c r="AIT112" s="10"/>
      <c r="AIU112" s="10"/>
      <c r="AIV112" s="10"/>
      <c r="AIW112" s="10"/>
      <c r="AIX112" s="10"/>
      <c r="AIY112" s="10"/>
      <c r="AIZ112" s="10"/>
      <c r="AJA112" s="10"/>
      <c r="AJB112" s="10"/>
      <c r="AJC112" s="10"/>
      <c r="AJD112" s="10"/>
      <c r="AJE112" s="10"/>
      <c r="AJF112" s="10"/>
      <c r="AJG112" s="10"/>
      <c r="AJH112" s="10"/>
      <c r="AJI112" s="10"/>
      <c r="AJJ112" s="10"/>
      <c r="AJK112" s="10"/>
      <c r="AJL112" s="10"/>
      <c r="AJM112" s="10"/>
      <c r="AJN112" s="10"/>
      <c r="AJO112" s="10"/>
      <c r="AJP112" s="10"/>
      <c r="AJQ112" s="10"/>
      <c r="AJR112" s="10"/>
      <c r="AJS112" s="10"/>
      <c r="AJT112" s="10"/>
      <c r="AJU112" s="10"/>
      <c r="AJV112" s="10"/>
      <c r="AJW112" s="10"/>
      <c r="AJX112" s="10"/>
      <c r="AJY112" s="10"/>
      <c r="AJZ112" s="10"/>
      <c r="AKA112" s="10"/>
      <c r="AKB112" s="10"/>
      <c r="AKC112" s="10"/>
      <c r="AKD112" s="10"/>
      <c r="AKE112" s="10"/>
      <c r="AKF112" s="10"/>
      <c r="AKG112" s="10"/>
      <c r="AKH112" s="10"/>
      <c r="AKI112" s="10"/>
      <c r="AKJ112" s="10"/>
      <c r="AKK112" s="10"/>
      <c r="AKL112" s="10"/>
      <c r="AKM112" s="10"/>
      <c r="AKN112" s="10"/>
      <c r="AKO112" s="10"/>
      <c r="AKP112" s="10"/>
      <c r="AKQ112" s="10"/>
      <c r="AKR112" s="10"/>
      <c r="AKS112" s="10"/>
      <c r="AKT112" s="10"/>
      <c r="AKU112" s="10"/>
      <c r="AKV112" s="10"/>
      <c r="AKW112" s="10"/>
      <c r="AKX112" s="10"/>
      <c r="AKY112" s="10"/>
      <c r="AKZ112" s="10"/>
      <c r="ALA112" s="10"/>
      <c r="ALB112" s="10"/>
      <c r="ALC112" s="10"/>
      <c r="ALD112" s="10"/>
      <c r="ALE112" s="10"/>
      <c r="ALF112" s="10"/>
      <c r="ALG112" s="10"/>
      <c r="ALH112" s="10"/>
      <c r="ALI112" s="10"/>
      <c r="ALJ112" s="10"/>
      <c r="ALK112" s="10"/>
      <c r="ALL112" s="10"/>
      <c r="ALM112" s="10"/>
      <c r="ALN112" s="10"/>
      <c r="ALO112" s="10"/>
      <c r="ALP112" s="10"/>
      <c r="ALQ112" s="10"/>
      <c r="ALR112" s="10"/>
      <c r="ALS112" s="10"/>
      <c r="ALT112" s="10"/>
      <c r="ALU112" s="10"/>
      <c r="ALV112" s="10"/>
      <c r="ALW112" s="10"/>
      <c r="ALX112" s="10"/>
      <c r="ALY112" s="10"/>
      <c r="ALZ112" s="10"/>
    </row>
    <row r="113" spans="1:1022">
      <c r="A113" s="16" t="s">
        <v>21</v>
      </c>
      <c r="B113" s="16" t="s">
        <v>444</v>
      </c>
      <c r="C113" s="16" t="s">
        <v>445</v>
      </c>
      <c r="D113" s="16"/>
      <c r="E113" s="17"/>
      <c r="F113" s="25" t="s">
        <v>440</v>
      </c>
      <c r="G113" s="26"/>
      <c r="H113" s="17">
        <v>1</v>
      </c>
      <c r="I113" s="16" t="s">
        <v>26</v>
      </c>
      <c r="J113" s="19"/>
      <c r="K113" s="60">
        <f>8.26/25</f>
        <v>0.33039999999999997</v>
      </c>
      <c r="L113" s="18">
        <f>SUM(K113*H113)</f>
        <v>0.33039999999999997</v>
      </c>
      <c r="M113" s="19"/>
      <c r="N113" s="34">
        <v>1020</v>
      </c>
      <c r="O113" s="23" t="s">
        <v>441</v>
      </c>
      <c r="P113" s="56">
        <v>41919</v>
      </c>
      <c r="Q113" s="56">
        <v>41933</v>
      </c>
      <c r="R113" s="56" t="s">
        <v>442</v>
      </c>
      <c r="S113" s="16"/>
      <c r="T113" s="10" t="s">
        <v>416</v>
      </c>
      <c r="U113" s="10" t="s">
        <v>446</v>
      </c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  <c r="XL113" s="10"/>
      <c r="XM113" s="10"/>
      <c r="XN113" s="10"/>
      <c r="XO113" s="10"/>
      <c r="XP113" s="10"/>
      <c r="XQ113" s="10"/>
      <c r="XR113" s="10"/>
      <c r="XS113" s="10"/>
      <c r="XT113" s="10"/>
      <c r="XU113" s="10"/>
      <c r="XV113" s="10"/>
      <c r="XW113" s="10"/>
      <c r="XX113" s="10"/>
      <c r="XY113" s="10"/>
      <c r="XZ113" s="10"/>
      <c r="YA113" s="10"/>
      <c r="YB113" s="10"/>
      <c r="YC113" s="10"/>
      <c r="YD113" s="10"/>
      <c r="YE113" s="10"/>
      <c r="YF113" s="10"/>
      <c r="YG113" s="10"/>
      <c r="YH113" s="10"/>
      <c r="YI113" s="10"/>
      <c r="YJ113" s="10"/>
      <c r="YK113" s="10"/>
      <c r="YL113" s="10"/>
      <c r="YM113" s="10"/>
      <c r="YN113" s="10"/>
      <c r="YO113" s="10"/>
      <c r="YP113" s="10"/>
      <c r="YQ113" s="10"/>
      <c r="YR113" s="10"/>
      <c r="YS113" s="10"/>
      <c r="YT113" s="10"/>
      <c r="YU113" s="10"/>
      <c r="YV113" s="10"/>
      <c r="YW113" s="10"/>
      <c r="YX113" s="10"/>
      <c r="YY113" s="10"/>
      <c r="YZ113" s="10"/>
      <c r="ZA113" s="10"/>
      <c r="ZB113" s="10"/>
      <c r="ZC113" s="10"/>
      <c r="ZD113" s="10"/>
      <c r="ZE113" s="10"/>
      <c r="ZF113" s="10"/>
      <c r="ZG113" s="10"/>
      <c r="ZH113" s="10"/>
      <c r="ZI113" s="10"/>
      <c r="ZJ113" s="10"/>
      <c r="ZK113" s="10"/>
      <c r="ZL113" s="10"/>
      <c r="ZM113" s="10"/>
      <c r="ZN113" s="10"/>
      <c r="ZO113" s="10"/>
      <c r="ZP113" s="10"/>
      <c r="ZQ113" s="10"/>
      <c r="ZR113" s="10"/>
      <c r="ZS113" s="10"/>
      <c r="ZT113" s="10"/>
      <c r="ZU113" s="10"/>
      <c r="ZV113" s="10"/>
      <c r="ZW113" s="10"/>
      <c r="ZX113" s="10"/>
      <c r="ZY113" s="10"/>
      <c r="ZZ113" s="10"/>
      <c r="AAA113" s="10"/>
      <c r="AAB113" s="10"/>
      <c r="AAC113" s="10"/>
      <c r="AAD113" s="10"/>
      <c r="AAE113" s="10"/>
      <c r="AAF113" s="10"/>
      <c r="AAG113" s="10"/>
      <c r="AAH113" s="10"/>
      <c r="AAI113" s="10"/>
      <c r="AAJ113" s="10"/>
      <c r="AAK113" s="10"/>
      <c r="AAL113" s="10"/>
      <c r="AAM113" s="10"/>
      <c r="AAN113" s="10"/>
      <c r="AAO113" s="10"/>
      <c r="AAP113" s="10"/>
      <c r="AAQ113" s="10"/>
      <c r="AAR113" s="10"/>
      <c r="AAS113" s="10"/>
      <c r="AAT113" s="10"/>
      <c r="AAU113" s="10"/>
      <c r="AAV113" s="10"/>
      <c r="AAW113" s="10"/>
      <c r="AAX113" s="10"/>
      <c r="AAY113" s="10"/>
      <c r="AAZ113" s="10"/>
      <c r="ABA113" s="10"/>
      <c r="ABB113" s="10"/>
      <c r="ABC113" s="10"/>
      <c r="ABD113" s="10"/>
      <c r="ABE113" s="10"/>
      <c r="ABF113" s="10"/>
      <c r="ABG113" s="10"/>
      <c r="ABH113" s="10"/>
      <c r="ABI113" s="10"/>
      <c r="ABJ113" s="10"/>
      <c r="ABK113" s="10"/>
      <c r="ABL113" s="10"/>
      <c r="ABM113" s="10"/>
      <c r="ABN113" s="10"/>
      <c r="ABO113" s="10"/>
      <c r="ABP113" s="10"/>
      <c r="ABQ113" s="10"/>
      <c r="ABR113" s="10"/>
      <c r="ABS113" s="10"/>
      <c r="ABT113" s="10"/>
      <c r="ABU113" s="10"/>
      <c r="ABV113" s="10"/>
      <c r="ABW113" s="10"/>
      <c r="ABX113" s="10"/>
      <c r="ABY113" s="10"/>
      <c r="ABZ113" s="10"/>
      <c r="ACA113" s="10"/>
      <c r="ACB113" s="10"/>
      <c r="ACC113" s="10"/>
      <c r="ACD113" s="10"/>
      <c r="ACE113" s="10"/>
      <c r="ACF113" s="10"/>
      <c r="ACG113" s="10"/>
      <c r="ACH113" s="10"/>
      <c r="ACI113" s="10"/>
      <c r="ACJ113" s="10"/>
      <c r="ACK113" s="10"/>
      <c r="ACL113" s="10"/>
      <c r="ACM113" s="10"/>
      <c r="ACN113" s="10"/>
      <c r="ACO113" s="10"/>
      <c r="ACP113" s="10"/>
      <c r="ACQ113" s="10"/>
      <c r="ACR113" s="10"/>
      <c r="ACS113" s="10"/>
      <c r="ACT113" s="10"/>
      <c r="ACU113" s="10"/>
      <c r="ACV113" s="10"/>
      <c r="ACW113" s="10"/>
      <c r="ACX113" s="10"/>
      <c r="ACY113" s="10"/>
      <c r="ACZ113" s="10"/>
      <c r="ADA113" s="10"/>
      <c r="ADB113" s="10"/>
      <c r="ADC113" s="10"/>
      <c r="ADD113" s="10"/>
      <c r="ADE113" s="10"/>
      <c r="ADF113" s="10"/>
      <c r="ADG113" s="10"/>
      <c r="ADH113" s="10"/>
      <c r="ADI113" s="10"/>
      <c r="ADJ113" s="10"/>
      <c r="ADK113" s="10"/>
      <c r="ADL113" s="10"/>
      <c r="ADM113" s="10"/>
      <c r="ADN113" s="10"/>
      <c r="ADO113" s="10"/>
      <c r="ADP113" s="10"/>
      <c r="ADQ113" s="10"/>
      <c r="ADR113" s="10"/>
      <c r="ADS113" s="10"/>
      <c r="ADT113" s="10"/>
      <c r="ADU113" s="10"/>
      <c r="ADV113" s="10"/>
      <c r="ADW113" s="10"/>
      <c r="ADX113" s="10"/>
      <c r="ADY113" s="10"/>
      <c r="ADZ113" s="10"/>
      <c r="AEA113" s="10"/>
      <c r="AEB113" s="10"/>
      <c r="AEC113" s="10"/>
      <c r="AED113" s="10"/>
      <c r="AEE113" s="10"/>
      <c r="AEF113" s="10"/>
      <c r="AEG113" s="10"/>
      <c r="AEH113" s="10"/>
      <c r="AEI113" s="10"/>
      <c r="AEJ113" s="10"/>
      <c r="AEK113" s="10"/>
      <c r="AEL113" s="10"/>
      <c r="AEM113" s="10"/>
      <c r="AEN113" s="10"/>
      <c r="AEO113" s="10"/>
      <c r="AEP113" s="10"/>
      <c r="AEQ113" s="10"/>
      <c r="AER113" s="10"/>
      <c r="AES113" s="10"/>
      <c r="AET113" s="10"/>
      <c r="AEU113" s="10"/>
      <c r="AEV113" s="10"/>
      <c r="AEW113" s="10"/>
      <c r="AEX113" s="10"/>
      <c r="AEY113" s="10"/>
      <c r="AEZ113" s="10"/>
      <c r="AFA113" s="10"/>
      <c r="AFB113" s="10"/>
      <c r="AFC113" s="10"/>
      <c r="AFD113" s="10"/>
      <c r="AFE113" s="10"/>
      <c r="AFF113" s="10"/>
      <c r="AFG113" s="10"/>
      <c r="AFH113" s="10"/>
      <c r="AFI113" s="10"/>
      <c r="AFJ113" s="10"/>
      <c r="AFK113" s="10"/>
      <c r="AFL113" s="10"/>
      <c r="AFM113" s="10"/>
      <c r="AFN113" s="10"/>
      <c r="AFO113" s="10"/>
      <c r="AFP113" s="10"/>
      <c r="AFQ113" s="10"/>
      <c r="AFR113" s="10"/>
      <c r="AFS113" s="10"/>
      <c r="AFT113" s="10"/>
      <c r="AFU113" s="10"/>
      <c r="AFV113" s="10"/>
      <c r="AFW113" s="10"/>
      <c r="AFX113" s="10"/>
      <c r="AFY113" s="10"/>
      <c r="AFZ113" s="10"/>
      <c r="AGA113" s="10"/>
      <c r="AGB113" s="10"/>
      <c r="AGC113" s="10"/>
      <c r="AGD113" s="10"/>
      <c r="AGE113" s="10"/>
      <c r="AGF113" s="10"/>
      <c r="AGG113" s="10"/>
      <c r="AGH113" s="10"/>
      <c r="AGI113" s="10"/>
      <c r="AGJ113" s="10"/>
      <c r="AGK113" s="10"/>
      <c r="AGL113" s="10"/>
      <c r="AGM113" s="10"/>
      <c r="AGN113" s="10"/>
      <c r="AGO113" s="10"/>
      <c r="AGP113" s="10"/>
      <c r="AGQ113" s="10"/>
      <c r="AGR113" s="10"/>
      <c r="AGS113" s="10"/>
      <c r="AGT113" s="10"/>
      <c r="AGU113" s="10"/>
      <c r="AGV113" s="10"/>
      <c r="AGW113" s="10"/>
      <c r="AGX113" s="10"/>
      <c r="AGY113" s="10"/>
      <c r="AGZ113" s="10"/>
      <c r="AHA113" s="10"/>
      <c r="AHB113" s="10"/>
      <c r="AHC113" s="10"/>
      <c r="AHD113" s="10"/>
      <c r="AHE113" s="10"/>
      <c r="AHF113" s="10"/>
      <c r="AHG113" s="10"/>
      <c r="AHH113" s="10"/>
      <c r="AHI113" s="10"/>
      <c r="AHJ113" s="10"/>
      <c r="AHK113" s="10"/>
      <c r="AHL113" s="10"/>
      <c r="AHM113" s="10"/>
      <c r="AHN113" s="10"/>
      <c r="AHO113" s="10"/>
      <c r="AHP113" s="10"/>
      <c r="AHQ113" s="10"/>
      <c r="AHR113" s="10"/>
      <c r="AHS113" s="10"/>
      <c r="AHT113" s="10"/>
      <c r="AHU113" s="10"/>
      <c r="AHV113" s="10"/>
      <c r="AHW113" s="10"/>
      <c r="AHX113" s="10"/>
      <c r="AHY113" s="10"/>
      <c r="AHZ113" s="10"/>
      <c r="AIA113" s="10"/>
      <c r="AIB113" s="10"/>
      <c r="AIC113" s="10"/>
      <c r="AID113" s="10"/>
      <c r="AIE113" s="10"/>
      <c r="AIF113" s="10"/>
      <c r="AIG113" s="10"/>
      <c r="AIH113" s="10"/>
      <c r="AII113" s="10"/>
      <c r="AIJ113" s="10"/>
      <c r="AIK113" s="10"/>
      <c r="AIL113" s="10"/>
      <c r="AIM113" s="10"/>
      <c r="AIN113" s="10"/>
      <c r="AIO113" s="10"/>
      <c r="AIP113" s="10"/>
      <c r="AIQ113" s="10"/>
      <c r="AIR113" s="10"/>
      <c r="AIS113" s="10"/>
      <c r="AIT113" s="10"/>
      <c r="AIU113" s="10"/>
      <c r="AIV113" s="10"/>
      <c r="AIW113" s="10"/>
      <c r="AIX113" s="10"/>
      <c r="AIY113" s="10"/>
      <c r="AIZ113" s="10"/>
      <c r="AJA113" s="10"/>
      <c r="AJB113" s="10"/>
      <c r="AJC113" s="10"/>
      <c r="AJD113" s="10"/>
      <c r="AJE113" s="10"/>
      <c r="AJF113" s="10"/>
      <c r="AJG113" s="10"/>
      <c r="AJH113" s="10"/>
      <c r="AJI113" s="10"/>
      <c r="AJJ113" s="10"/>
      <c r="AJK113" s="10"/>
      <c r="AJL113" s="10"/>
      <c r="AJM113" s="10"/>
      <c r="AJN113" s="10"/>
      <c r="AJO113" s="10"/>
      <c r="AJP113" s="10"/>
      <c r="AJQ113" s="10"/>
      <c r="AJR113" s="10"/>
      <c r="AJS113" s="10"/>
      <c r="AJT113" s="10"/>
      <c r="AJU113" s="10"/>
      <c r="AJV113" s="10"/>
      <c r="AJW113" s="10"/>
      <c r="AJX113" s="10"/>
      <c r="AJY113" s="10"/>
      <c r="AJZ113" s="10"/>
      <c r="AKA113" s="10"/>
      <c r="AKB113" s="10"/>
      <c r="AKC113" s="10"/>
      <c r="AKD113" s="10"/>
      <c r="AKE113" s="10"/>
      <c r="AKF113" s="10"/>
      <c r="AKG113" s="10"/>
      <c r="AKH113" s="10"/>
      <c r="AKI113" s="10"/>
      <c r="AKJ113" s="10"/>
      <c r="AKK113" s="10"/>
      <c r="AKL113" s="10"/>
      <c r="AKM113" s="10"/>
      <c r="AKN113" s="10"/>
      <c r="AKO113" s="10"/>
      <c r="AKP113" s="10"/>
      <c r="AKQ113" s="10"/>
      <c r="AKR113" s="10"/>
      <c r="AKS113" s="10"/>
      <c r="AKT113" s="10"/>
      <c r="AKU113" s="10"/>
      <c r="AKV113" s="10"/>
      <c r="AKW113" s="10"/>
      <c r="AKX113" s="10"/>
      <c r="AKY113" s="10"/>
      <c r="AKZ113" s="10"/>
      <c r="ALA113" s="10"/>
      <c r="ALB113" s="10"/>
      <c r="ALC113" s="10"/>
      <c r="ALD113" s="10"/>
      <c r="ALE113" s="10"/>
      <c r="ALF113" s="10"/>
      <c r="ALG113" s="10"/>
      <c r="ALH113" s="10"/>
      <c r="ALI113" s="10"/>
      <c r="ALJ113" s="10"/>
      <c r="ALK113" s="10"/>
      <c r="ALL113" s="10"/>
      <c r="ALM113" s="10"/>
      <c r="ALN113" s="10"/>
      <c r="ALO113" s="10"/>
      <c r="ALP113" s="10"/>
      <c r="ALQ113" s="10"/>
      <c r="ALR113" s="10"/>
      <c r="ALS113" s="10"/>
      <c r="ALT113" s="10"/>
      <c r="ALU113" s="10"/>
      <c r="ALV113" s="10"/>
      <c r="ALW113" s="10"/>
      <c r="ALX113" s="10"/>
      <c r="ALY113" s="10"/>
      <c r="ALZ113" s="10"/>
    </row>
    <row r="114" spans="1:1022">
      <c r="A114" s="16" t="s">
        <v>21</v>
      </c>
      <c r="B114" s="16" t="s">
        <v>447</v>
      </c>
      <c r="C114" s="16" t="s">
        <v>448</v>
      </c>
      <c r="D114" s="16"/>
      <c r="E114" s="17"/>
      <c r="F114" s="16" t="s">
        <v>416</v>
      </c>
      <c r="G114" s="126" t="s">
        <v>449</v>
      </c>
      <c r="H114" s="17">
        <v>13</v>
      </c>
      <c r="I114" s="16" t="s">
        <v>26</v>
      </c>
      <c r="J114" s="19"/>
      <c r="K114" s="127">
        <v>8.8800000000000004E-2</v>
      </c>
      <c r="L114" s="18">
        <f>SUM(K114*H114)</f>
        <v>1.1544000000000001</v>
      </c>
      <c r="M114" s="19"/>
      <c r="N114" s="34">
        <f>$T$1*H114</f>
        <v>13000</v>
      </c>
      <c r="O114" s="23" t="s">
        <v>425</v>
      </c>
      <c r="P114" s="21">
        <v>41929</v>
      </c>
      <c r="Q114" s="21">
        <v>41932</v>
      </c>
      <c r="R114" s="21" t="s">
        <v>450</v>
      </c>
      <c r="S114" s="16" t="s">
        <v>420</v>
      </c>
      <c r="T114" s="10" t="s">
        <v>416</v>
      </c>
      <c r="U114" s="33" t="s">
        <v>449</v>
      </c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  <c r="IW114" s="47"/>
      <c r="IX114" s="47"/>
      <c r="IY114" s="47"/>
      <c r="IZ114" s="47"/>
      <c r="JA114" s="47"/>
      <c r="JB114" s="47"/>
      <c r="JC114" s="47"/>
      <c r="JD114" s="47"/>
      <c r="JE114" s="47"/>
      <c r="JF114" s="47"/>
      <c r="JG114" s="47"/>
      <c r="JH114" s="47"/>
      <c r="JI114" s="47"/>
      <c r="JJ114" s="47"/>
      <c r="JK114" s="47"/>
      <c r="JL114" s="47"/>
      <c r="JM114" s="47"/>
      <c r="JN114" s="47"/>
      <c r="JO114" s="47"/>
      <c r="JP114" s="47"/>
      <c r="JQ114" s="47"/>
      <c r="JR114" s="47"/>
      <c r="JS114" s="47"/>
      <c r="JT114" s="47"/>
      <c r="JU114" s="47"/>
      <c r="JV114" s="47"/>
      <c r="JW114" s="47"/>
      <c r="JX114" s="47"/>
      <c r="JY114" s="47"/>
      <c r="JZ114" s="47"/>
      <c r="KA114" s="47"/>
      <c r="KB114" s="47"/>
      <c r="KC114" s="47"/>
      <c r="KD114" s="47"/>
      <c r="KE114" s="47"/>
      <c r="KF114" s="47"/>
      <c r="KG114" s="47"/>
      <c r="KH114" s="47"/>
      <c r="KI114" s="47"/>
      <c r="KJ114" s="47"/>
      <c r="KK114" s="47"/>
      <c r="KL114" s="47"/>
      <c r="KM114" s="47"/>
      <c r="KN114" s="47"/>
      <c r="KO114" s="47"/>
      <c r="KP114" s="47"/>
      <c r="KQ114" s="47"/>
      <c r="KR114" s="47"/>
      <c r="KS114" s="47"/>
      <c r="KT114" s="47"/>
      <c r="KU114" s="47"/>
      <c r="KV114" s="47"/>
      <c r="KW114" s="47"/>
      <c r="KX114" s="47"/>
      <c r="KY114" s="47"/>
      <c r="KZ114" s="47"/>
      <c r="LA114" s="47"/>
      <c r="LB114" s="47"/>
      <c r="LC114" s="47"/>
      <c r="LD114" s="47"/>
      <c r="LE114" s="47"/>
      <c r="LF114" s="47"/>
      <c r="LG114" s="47"/>
      <c r="LH114" s="47"/>
      <c r="LI114" s="47"/>
      <c r="LJ114" s="47"/>
      <c r="LK114" s="47"/>
      <c r="LL114" s="47"/>
      <c r="LM114" s="47"/>
      <c r="LN114" s="47"/>
      <c r="LO114" s="47"/>
      <c r="LP114" s="47"/>
      <c r="LQ114" s="47"/>
      <c r="LR114" s="47"/>
      <c r="LS114" s="47"/>
      <c r="LT114" s="47"/>
      <c r="LU114" s="47"/>
      <c r="LV114" s="47"/>
      <c r="LW114" s="47"/>
      <c r="LX114" s="47"/>
      <c r="LY114" s="47"/>
      <c r="LZ114" s="47"/>
      <c r="MA114" s="47"/>
      <c r="MB114" s="47"/>
      <c r="MC114" s="47"/>
      <c r="MD114" s="47"/>
      <c r="ME114" s="47"/>
      <c r="MF114" s="47"/>
      <c r="MG114" s="47"/>
      <c r="MH114" s="47"/>
      <c r="MI114" s="47"/>
      <c r="MJ114" s="47"/>
      <c r="MK114" s="47"/>
      <c r="ML114" s="47"/>
      <c r="MM114" s="47"/>
      <c r="MN114" s="47"/>
      <c r="MO114" s="47"/>
      <c r="MP114" s="47"/>
      <c r="MQ114" s="47"/>
      <c r="MR114" s="47"/>
      <c r="MS114" s="47"/>
      <c r="MT114" s="47"/>
      <c r="MU114" s="47"/>
      <c r="MV114" s="47"/>
      <c r="MW114" s="47"/>
      <c r="MX114" s="47"/>
      <c r="MY114" s="47"/>
      <c r="MZ114" s="47"/>
      <c r="NA114" s="47"/>
      <c r="NB114" s="47"/>
      <c r="NC114" s="47"/>
      <c r="ND114" s="47"/>
      <c r="NE114" s="47"/>
      <c r="NF114" s="47"/>
      <c r="NG114" s="47"/>
      <c r="NH114" s="47"/>
      <c r="NI114" s="47"/>
      <c r="NJ114" s="47"/>
      <c r="NK114" s="47"/>
      <c r="NL114" s="47"/>
      <c r="NM114" s="47"/>
      <c r="NN114" s="47"/>
      <c r="NO114" s="47"/>
      <c r="NP114" s="47"/>
      <c r="NQ114" s="47"/>
      <c r="NR114" s="47"/>
      <c r="NS114" s="47"/>
      <c r="NT114" s="47"/>
      <c r="NU114" s="47"/>
      <c r="NV114" s="47"/>
      <c r="NW114" s="47"/>
      <c r="NX114" s="47"/>
      <c r="NY114" s="47"/>
      <c r="NZ114" s="47"/>
      <c r="OA114" s="47"/>
      <c r="OB114" s="47"/>
      <c r="OC114" s="47"/>
      <c r="OD114" s="47"/>
      <c r="OE114" s="47"/>
      <c r="OF114" s="47"/>
      <c r="OG114" s="47"/>
      <c r="OH114" s="47"/>
      <c r="OI114" s="47"/>
      <c r="OJ114" s="47"/>
      <c r="OK114" s="47"/>
      <c r="OL114" s="47"/>
      <c r="OM114" s="47"/>
      <c r="ON114" s="47"/>
      <c r="OO114" s="47"/>
      <c r="OP114" s="47"/>
      <c r="OQ114" s="47"/>
      <c r="OR114" s="47"/>
      <c r="OS114" s="47"/>
      <c r="OT114" s="47"/>
      <c r="OU114" s="47"/>
      <c r="OV114" s="47"/>
      <c r="OW114" s="47"/>
      <c r="OX114" s="47"/>
      <c r="OY114" s="47"/>
      <c r="OZ114" s="47"/>
      <c r="PA114" s="47"/>
      <c r="PB114" s="47"/>
      <c r="PC114" s="47"/>
      <c r="PD114" s="47"/>
      <c r="PE114" s="47"/>
      <c r="PF114" s="47"/>
      <c r="PG114" s="47"/>
      <c r="PH114" s="47"/>
      <c r="PI114" s="47"/>
      <c r="PJ114" s="47"/>
      <c r="PK114" s="47"/>
      <c r="PL114" s="47"/>
      <c r="PM114" s="47"/>
      <c r="PN114" s="47"/>
      <c r="PO114" s="47"/>
      <c r="PP114" s="47"/>
      <c r="PQ114" s="47"/>
      <c r="PR114" s="47"/>
      <c r="PS114" s="47"/>
      <c r="PT114" s="47"/>
      <c r="PU114" s="47"/>
      <c r="PV114" s="47"/>
      <c r="PW114" s="47"/>
      <c r="PX114" s="47"/>
      <c r="PY114" s="47"/>
      <c r="PZ114" s="47"/>
      <c r="QA114" s="47"/>
      <c r="QB114" s="47"/>
      <c r="QC114" s="47"/>
      <c r="QD114" s="47"/>
      <c r="QE114" s="47"/>
      <c r="QF114" s="47"/>
      <c r="QG114" s="47"/>
      <c r="QH114" s="47"/>
      <c r="QI114" s="47"/>
      <c r="QJ114" s="47"/>
      <c r="QK114" s="47"/>
      <c r="QL114" s="47"/>
      <c r="QM114" s="47"/>
      <c r="QN114" s="47"/>
      <c r="QO114" s="47"/>
      <c r="QP114" s="47"/>
      <c r="QQ114" s="47"/>
      <c r="QR114" s="47"/>
      <c r="QS114" s="47"/>
      <c r="QT114" s="47"/>
      <c r="QU114" s="47"/>
      <c r="QV114" s="47"/>
      <c r="QW114" s="47"/>
      <c r="QX114" s="47"/>
      <c r="QY114" s="47"/>
      <c r="QZ114" s="47"/>
      <c r="RA114" s="47"/>
      <c r="RB114" s="47"/>
      <c r="RC114" s="47"/>
      <c r="RD114" s="47"/>
      <c r="RE114" s="47"/>
      <c r="RF114" s="47"/>
      <c r="RG114" s="47"/>
      <c r="RH114" s="47"/>
      <c r="RI114" s="47"/>
      <c r="RJ114" s="47"/>
      <c r="RK114" s="47"/>
      <c r="RL114" s="47"/>
      <c r="RM114" s="47"/>
      <c r="RN114" s="47"/>
      <c r="RO114" s="47"/>
      <c r="RP114" s="47"/>
      <c r="RQ114" s="47"/>
      <c r="RR114" s="47"/>
      <c r="RS114" s="47"/>
      <c r="RT114" s="47"/>
      <c r="RU114" s="47"/>
      <c r="RV114" s="47"/>
      <c r="RW114" s="47"/>
      <c r="RX114" s="47"/>
      <c r="RY114" s="47"/>
      <c r="RZ114" s="47"/>
      <c r="SA114" s="47"/>
      <c r="SB114" s="47"/>
      <c r="SC114" s="47"/>
      <c r="SD114" s="47"/>
      <c r="SE114" s="47"/>
      <c r="SF114" s="47"/>
      <c r="SG114" s="47"/>
      <c r="SH114" s="47"/>
      <c r="SI114" s="47"/>
      <c r="SJ114" s="47"/>
      <c r="SK114" s="47"/>
      <c r="SL114" s="47"/>
      <c r="SM114" s="47"/>
      <c r="SN114" s="47"/>
      <c r="SO114" s="47"/>
      <c r="SP114" s="47"/>
      <c r="SQ114" s="47"/>
      <c r="SR114" s="47"/>
      <c r="SS114" s="47"/>
      <c r="ST114" s="47"/>
      <c r="SU114" s="47"/>
      <c r="SV114" s="47"/>
      <c r="SW114" s="47"/>
      <c r="SX114" s="47"/>
      <c r="SY114" s="47"/>
      <c r="SZ114" s="47"/>
      <c r="TA114" s="47"/>
      <c r="TB114" s="47"/>
      <c r="TC114" s="47"/>
      <c r="TD114" s="47"/>
      <c r="TE114" s="47"/>
      <c r="TF114" s="47"/>
      <c r="TG114" s="47"/>
      <c r="TH114" s="47"/>
      <c r="TI114" s="47"/>
      <c r="TJ114" s="47"/>
      <c r="TK114" s="47"/>
      <c r="TL114" s="47"/>
      <c r="TM114" s="47"/>
      <c r="TN114" s="47"/>
      <c r="TO114" s="47"/>
      <c r="TP114" s="47"/>
      <c r="TQ114" s="47"/>
      <c r="TR114" s="47"/>
      <c r="TS114" s="47"/>
      <c r="TT114" s="47"/>
      <c r="TU114" s="47"/>
      <c r="TV114" s="47"/>
      <c r="TW114" s="47"/>
      <c r="TX114" s="47"/>
      <c r="TY114" s="47"/>
      <c r="TZ114" s="47"/>
      <c r="UA114" s="47"/>
      <c r="UB114" s="47"/>
      <c r="UC114" s="47"/>
      <c r="UD114" s="47"/>
      <c r="UE114" s="47"/>
      <c r="UF114" s="47"/>
      <c r="UG114" s="47"/>
      <c r="UH114" s="47"/>
      <c r="UI114" s="47"/>
      <c r="UJ114" s="47"/>
      <c r="UK114" s="47"/>
      <c r="UL114" s="47"/>
      <c r="UM114" s="47"/>
      <c r="UN114" s="47"/>
      <c r="UO114" s="47"/>
      <c r="UP114" s="47"/>
      <c r="UQ114" s="47"/>
      <c r="UR114" s="47"/>
      <c r="US114" s="47"/>
      <c r="UT114" s="47"/>
      <c r="UU114" s="47"/>
      <c r="UV114" s="47"/>
      <c r="UW114" s="47"/>
      <c r="UX114" s="47"/>
      <c r="UY114" s="47"/>
      <c r="UZ114" s="47"/>
      <c r="VA114" s="47"/>
      <c r="VB114" s="47"/>
      <c r="VC114" s="47"/>
      <c r="VD114" s="47"/>
      <c r="VE114" s="47"/>
      <c r="VF114" s="47"/>
      <c r="VG114" s="47"/>
      <c r="VH114" s="47"/>
      <c r="VI114" s="47"/>
      <c r="VJ114" s="47"/>
      <c r="VK114" s="47"/>
      <c r="VL114" s="47"/>
      <c r="VM114" s="47"/>
      <c r="VN114" s="47"/>
      <c r="VO114" s="47"/>
      <c r="VP114" s="47"/>
      <c r="VQ114" s="47"/>
      <c r="VR114" s="47"/>
      <c r="VS114" s="47"/>
      <c r="VT114" s="47"/>
      <c r="VU114" s="47"/>
      <c r="VV114" s="47"/>
      <c r="VW114" s="47"/>
      <c r="VX114" s="47"/>
      <c r="VY114" s="47"/>
      <c r="VZ114" s="47"/>
      <c r="WA114" s="47"/>
      <c r="WB114" s="47"/>
      <c r="WC114" s="47"/>
      <c r="WD114" s="47"/>
      <c r="WE114" s="47"/>
      <c r="WF114" s="47"/>
      <c r="WG114" s="47"/>
      <c r="WH114" s="47"/>
      <c r="WI114" s="47"/>
      <c r="WJ114" s="47"/>
      <c r="WK114" s="47"/>
      <c r="WL114" s="47"/>
      <c r="WM114" s="47"/>
      <c r="WN114" s="47"/>
      <c r="WO114" s="47"/>
      <c r="WP114" s="47"/>
      <c r="WQ114" s="47"/>
      <c r="WR114" s="47"/>
      <c r="WS114" s="47"/>
      <c r="WT114" s="47"/>
      <c r="WU114" s="47"/>
      <c r="WV114" s="47"/>
      <c r="WW114" s="47"/>
      <c r="WX114" s="47"/>
      <c r="WY114" s="47"/>
      <c r="WZ114" s="47"/>
      <c r="XA114" s="47"/>
      <c r="XB114" s="47"/>
      <c r="XC114" s="47"/>
      <c r="XD114" s="47"/>
      <c r="XE114" s="47"/>
      <c r="XF114" s="47"/>
      <c r="XG114" s="47"/>
      <c r="XH114" s="47"/>
      <c r="XI114" s="47"/>
      <c r="XJ114" s="47"/>
      <c r="XK114" s="47"/>
      <c r="XL114" s="47"/>
      <c r="XM114" s="47"/>
      <c r="XN114" s="47"/>
      <c r="XO114" s="47"/>
      <c r="XP114" s="47"/>
      <c r="XQ114" s="47"/>
      <c r="XR114" s="47"/>
      <c r="XS114" s="47"/>
      <c r="XT114" s="47"/>
      <c r="XU114" s="47"/>
      <c r="XV114" s="47"/>
      <c r="XW114" s="47"/>
      <c r="XX114" s="47"/>
      <c r="XY114" s="47"/>
      <c r="XZ114" s="47"/>
      <c r="YA114" s="47"/>
      <c r="YB114" s="47"/>
      <c r="YC114" s="47"/>
      <c r="YD114" s="47"/>
      <c r="YE114" s="47"/>
      <c r="YF114" s="47"/>
      <c r="YG114" s="47"/>
      <c r="YH114" s="47"/>
      <c r="YI114" s="47"/>
      <c r="YJ114" s="47"/>
      <c r="YK114" s="47"/>
      <c r="YL114" s="47"/>
      <c r="YM114" s="47"/>
      <c r="YN114" s="47"/>
      <c r="YO114" s="47"/>
      <c r="YP114" s="47"/>
      <c r="YQ114" s="47"/>
      <c r="YR114" s="47"/>
      <c r="YS114" s="47"/>
      <c r="YT114" s="47"/>
      <c r="YU114" s="47"/>
      <c r="YV114" s="47"/>
      <c r="YW114" s="47"/>
      <c r="YX114" s="47"/>
      <c r="YY114" s="47"/>
      <c r="YZ114" s="47"/>
      <c r="ZA114" s="47"/>
      <c r="ZB114" s="47"/>
      <c r="ZC114" s="47"/>
      <c r="ZD114" s="47"/>
      <c r="ZE114" s="47"/>
      <c r="ZF114" s="47"/>
      <c r="ZG114" s="47"/>
      <c r="ZH114" s="47"/>
      <c r="ZI114" s="47"/>
      <c r="ZJ114" s="47"/>
      <c r="ZK114" s="47"/>
      <c r="ZL114" s="47"/>
      <c r="ZM114" s="47"/>
      <c r="ZN114" s="47"/>
      <c r="ZO114" s="47"/>
      <c r="ZP114" s="47"/>
      <c r="ZQ114" s="47"/>
      <c r="ZR114" s="47"/>
      <c r="ZS114" s="47"/>
      <c r="ZT114" s="47"/>
      <c r="ZU114" s="47"/>
      <c r="ZV114" s="47"/>
      <c r="ZW114" s="47"/>
      <c r="ZX114" s="47"/>
      <c r="ZY114" s="47"/>
      <c r="ZZ114" s="47"/>
      <c r="AAA114" s="47"/>
      <c r="AAB114" s="47"/>
      <c r="AAC114" s="47"/>
      <c r="AAD114" s="47"/>
      <c r="AAE114" s="47"/>
      <c r="AAF114" s="47"/>
      <c r="AAG114" s="47"/>
      <c r="AAH114" s="47"/>
      <c r="AAI114" s="47"/>
      <c r="AAJ114" s="47"/>
      <c r="AAK114" s="47"/>
      <c r="AAL114" s="47"/>
      <c r="AAM114" s="47"/>
      <c r="AAN114" s="47"/>
      <c r="AAO114" s="47"/>
      <c r="AAP114" s="47"/>
      <c r="AAQ114" s="47"/>
      <c r="AAR114" s="47"/>
      <c r="AAS114" s="47"/>
      <c r="AAT114" s="47"/>
      <c r="AAU114" s="47"/>
      <c r="AAV114" s="47"/>
      <c r="AAW114" s="47"/>
      <c r="AAX114" s="47"/>
      <c r="AAY114" s="47"/>
      <c r="AAZ114" s="47"/>
      <c r="ABA114" s="47"/>
      <c r="ABB114" s="47"/>
      <c r="ABC114" s="47"/>
      <c r="ABD114" s="47"/>
      <c r="ABE114" s="47"/>
      <c r="ABF114" s="47"/>
      <c r="ABG114" s="47"/>
      <c r="ABH114" s="47"/>
      <c r="ABI114" s="47"/>
      <c r="ABJ114" s="47"/>
      <c r="ABK114" s="47"/>
      <c r="ABL114" s="47"/>
      <c r="ABM114" s="47"/>
      <c r="ABN114" s="47"/>
      <c r="ABO114" s="47"/>
      <c r="ABP114" s="47"/>
      <c r="ABQ114" s="47"/>
      <c r="ABR114" s="47"/>
      <c r="ABS114" s="47"/>
      <c r="ABT114" s="47"/>
      <c r="ABU114" s="47"/>
      <c r="ABV114" s="47"/>
      <c r="ABW114" s="47"/>
      <c r="ABX114" s="47"/>
      <c r="ABY114" s="47"/>
      <c r="ABZ114" s="47"/>
      <c r="ACA114" s="47"/>
      <c r="ACB114" s="47"/>
      <c r="ACC114" s="47"/>
      <c r="ACD114" s="47"/>
      <c r="ACE114" s="47"/>
      <c r="ACF114" s="47"/>
      <c r="ACG114" s="47"/>
      <c r="ACH114" s="47"/>
      <c r="ACI114" s="47"/>
      <c r="ACJ114" s="47"/>
      <c r="ACK114" s="47"/>
      <c r="ACL114" s="47"/>
      <c r="ACM114" s="47"/>
      <c r="ACN114" s="47"/>
      <c r="ACO114" s="47"/>
      <c r="ACP114" s="47"/>
      <c r="ACQ114" s="47"/>
      <c r="ACR114" s="47"/>
      <c r="ACS114" s="47"/>
      <c r="ACT114" s="47"/>
      <c r="ACU114" s="47"/>
      <c r="ACV114" s="47"/>
      <c r="ACW114" s="47"/>
      <c r="ACX114" s="47"/>
      <c r="ACY114" s="47"/>
      <c r="ACZ114" s="47"/>
      <c r="ADA114" s="47"/>
      <c r="ADB114" s="47"/>
      <c r="ADC114" s="47"/>
      <c r="ADD114" s="47"/>
      <c r="ADE114" s="47"/>
      <c r="ADF114" s="47"/>
      <c r="ADG114" s="47"/>
      <c r="ADH114" s="47"/>
      <c r="ADI114" s="47"/>
      <c r="ADJ114" s="47"/>
      <c r="ADK114" s="47"/>
      <c r="ADL114" s="47"/>
      <c r="ADM114" s="47"/>
      <c r="ADN114" s="47"/>
      <c r="ADO114" s="47"/>
      <c r="ADP114" s="47"/>
      <c r="ADQ114" s="47"/>
      <c r="ADR114" s="47"/>
      <c r="ADS114" s="47"/>
      <c r="ADT114" s="47"/>
      <c r="ADU114" s="47"/>
      <c r="ADV114" s="47"/>
      <c r="ADW114" s="47"/>
      <c r="ADX114" s="47"/>
      <c r="ADY114" s="47"/>
      <c r="ADZ114" s="47"/>
      <c r="AEA114" s="47"/>
      <c r="AEB114" s="47"/>
      <c r="AEC114" s="47"/>
      <c r="AED114" s="47"/>
      <c r="AEE114" s="47"/>
      <c r="AEF114" s="47"/>
      <c r="AEG114" s="47"/>
      <c r="AEH114" s="47"/>
      <c r="AEI114" s="47"/>
      <c r="AEJ114" s="47"/>
      <c r="AEK114" s="47"/>
      <c r="AEL114" s="47"/>
      <c r="AEM114" s="47"/>
      <c r="AEN114" s="47"/>
      <c r="AEO114" s="47"/>
      <c r="AEP114" s="47"/>
      <c r="AEQ114" s="47"/>
      <c r="AER114" s="47"/>
      <c r="AES114" s="47"/>
      <c r="AET114" s="47"/>
      <c r="AEU114" s="47"/>
      <c r="AEV114" s="47"/>
      <c r="AEW114" s="47"/>
      <c r="AEX114" s="47"/>
      <c r="AEY114" s="47"/>
      <c r="AEZ114" s="47"/>
      <c r="AFA114" s="47"/>
      <c r="AFB114" s="47"/>
      <c r="AFC114" s="47"/>
      <c r="AFD114" s="47"/>
      <c r="AFE114" s="47"/>
      <c r="AFF114" s="47"/>
      <c r="AFG114" s="47"/>
      <c r="AFH114" s="47"/>
      <c r="AFI114" s="47"/>
      <c r="AFJ114" s="47"/>
      <c r="AFK114" s="47"/>
      <c r="AFL114" s="47"/>
      <c r="AFM114" s="47"/>
      <c r="AFN114" s="47"/>
      <c r="AFO114" s="47"/>
      <c r="AFP114" s="47"/>
      <c r="AFQ114" s="47"/>
      <c r="AFR114" s="47"/>
      <c r="AFS114" s="47"/>
      <c r="AFT114" s="47"/>
      <c r="AFU114" s="47"/>
      <c r="AFV114" s="47"/>
      <c r="AFW114" s="47"/>
      <c r="AFX114" s="47"/>
      <c r="AFY114" s="47"/>
      <c r="AFZ114" s="47"/>
      <c r="AGA114" s="47"/>
      <c r="AGB114" s="47"/>
      <c r="AGC114" s="47"/>
      <c r="AGD114" s="47"/>
      <c r="AGE114" s="47"/>
      <c r="AGF114" s="47"/>
      <c r="AGG114" s="47"/>
      <c r="AGH114" s="47"/>
      <c r="AGI114" s="47"/>
      <c r="AGJ114" s="47"/>
      <c r="AGK114" s="47"/>
      <c r="AGL114" s="47"/>
      <c r="AGM114" s="47"/>
      <c r="AGN114" s="47"/>
      <c r="AGO114" s="47"/>
      <c r="AGP114" s="47"/>
      <c r="AGQ114" s="47"/>
      <c r="AGR114" s="47"/>
      <c r="AGS114" s="47"/>
      <c r="AGT114" s="47"/>
      <c r="AGU114" s="47"/>
      <c r="AGV114" s="47"/>
      <c r="AGW114" s="47"/>
      <c r="AGX114" s="47"/>
      <c r="AGY114" s="47"/>
      <c r="AGZ114" s="47"/>
      <c r="AHA114" s="47"/>
      <c r="AHB114" s="47"/>
      <c r="AHC114" s="47"/>
      <c r="AHD114" s="47"/>
      <c r="AHE114" s="47"/>
      <c r="AHF114" s="47"/>
      <c r="AHG114" s="47"/>
      <c r="AHH114" s="47"/>
      <c r="AHI114" s="47"/>
      <c r="AHJ114" s="47"/>
      <c r="AHK114" s="47"/>
      <c r="AHL114" s="47"/>
      <c r="AHM114" s="47"/>
      <c r="AHN114" s="47"/>
      <c r="AHO114" s="47"/>
      <c r="AHP114" s="47"/>
      <c r="AHQ114" s="47"/>
      <c r="AHR114" s="47"/>
      <c r="AHS114" s="47"/>
      <c r="AHT114" s="47"/>
      <c r="AHU114" s="47"/>
      <c r="AHV114" s="47"/>
      <c r="AHW114" s="47"/>
      <c r="AHX114" s="47"/>
      <c r="AHY114" s="47"/>
      <c r="AHZ114" s="47"/>
      <c r="AIA114" s="47"/>
      <c r="AIB114" s="47"/>
      <c r="AIC114" s="47"/>
      <c r="AID114" s="47"/>
      <c r="AIE114" s="47"/>
      <c r="AIF114" s="47"/>
      <c r="AIG114" s="47"/>
      <c r="AIH114" s="47"/>
      <c r="AII114" s="47"/>
      <c r="AIJ114" s="47"/>
      <c r="AIK114" s="47"/>
      <c r="AIL114" s="47"/>
      <c r="AIM114" s="47"/>
      <c r="AIN114" s="47"/>
      <c r="AIO114" s="47"/>
      <c r="AIP114" s="47"/>
      <c r="AIQ114" s="47"/>
      <c r="AIR114" s="47"/>
      <c r="AIS114" s="47"/>
      <c r="AIT114" s="47"/>
      <c r="AIU114" s="47"/>
      <c r="AIV114" s="47"/>
      <c r="AIW114" s="47"/>
      <c r="AIX114" s="47"/>
      <c r="AIY114" s="47"/>
      <c r="AIZ114" s="47"/>
      <c r="AJA114" s="47"/>
      <c r="AJB114" s="47"/>
      <c r="AJC114" s="47"/>
      <c r="AJD114" s="47"/>
      <c r="AJE114" s="47"/>
      <c r="AJF114" s="47"/>
      <c r="AJG114" s="47"/>
      <c r="AJH114" s="47"/>
      <c r="AJI114" s="47"/>
      <c r="AJJ114" s="47"/>
      <c r="AJK114" s="47"/>
      <c r="AJL114" s="47"/>
      <c r="AJM114" s="47"/>
      <c r="AJN114" s="47"/>
      <c r="AJO114" s="47"/>
      <c r="AJP114" s="47"/>
      <c r="AJQ114" s="47"/>
      <c r="AJR114" s="47"/>
      <c r="AJS114" s="47"/>
      <c r="AJT114" s="47"/>
      <c r="AJU114" s="47"/>
      <c r="AJV114" s="47"/>
      <c r="AJW114" s="47"/>
      <c r="AJX114" s="47"/>
      <c r="AJY114" s="47"/>
      <c r="AJZ114" s="47"/>
      <c r="AKA114" s="47"/>
      <c r="AKB114" s="47"/>
      <c r="AKC114" s="47"/>
      <c r="AKD114" s="47"/>
      <c r="AKE114" s="47"/>
      <c r="AKF114" s="47"/>
      <c r="AKG114" s="47"/>
      <c r="AKH114" s="47"/>
      <c r="AKI114" s="47"/>
      <c r="AKJ114" s="47"/>
      <c r="AKK114" s="47"/>
      <c r="AKL114" s="47"/>
      <c r="AKM114" s="47"/>
      <c r="AKN114" s="47"/>
      <c r="AKO114" s="47"/>
      <c r="AKP114" s="47"/>
      <c r="AKQ114" s="47"/>
      <c r="AKR114" s="47"/>
      <c r="AKS114" s="47"/>
      <c r="AKT114" s="47"/>
      <c r="AKU114" s="47"/>
      <c r="AKV114" s="47"/>
      <c r="AKW114" s="47"/>
      <c r="AKX114" s="47"/>
      <c r="AKY114" s="47"/>
      <c r="AKZ114" s="47"/>
      <c r="ALA114" s="47"/>
      <c r="ALB114" s="47"/>
      <c r="ALC114" s="47"/>
      <c r="ALD114" s="47"/>
      <c r="ALE114" s="47"/>
      <c r="ALF114" s="47"/>
      <c r="ALG114" s="47"/>
      <c r="ALH114" s="47"/>
      <c r="ALI114" s="47"/>
      <c r="ALJ114" s="47"/>
      <c r="ALK114" s="47"/>
      <c r="ALL114" s="47"/>
      <c r="ALM114" s="47"/>
      <c r="ALN114" s="47"/>
      <c r="ALO114" s="47"/>
      <c r="ALP114" s="47"/>
      <c r="ALQ114" s="47"/>
      <c r="ALR114" s="47"/>
      <c r="ALS114" s="47"/>
      <c r="ALT114" s="47"/>
      <c r="ALU114" s="47"/>
      <c r="ALV114" s="47"/>
      <c r="ALW114" s="47"/>
      <c r="ALX114" s="47"/>
      <c r="ALY114" s="47"/>
      <c r="ALZ114" s="47"/>
      <c r="AMA114" s="48"/>
      <c r="AMB114" s="48"/>
      <c r="AMC114" s="48"/>
      <c r="AMD114" s="48"/>
      <c r="AME114" s="48"/>
      <c r="AMF114" s="48"/>
      <c r="AMG114" s="48"/>
      <c r="AMH114" s="48"/>
    </row>
    <row r="115" spans="1:1022" ht="15">
      <c r="A115" s="16" t="s">
        <v>21</v>
      </c>
      <c r="B115" s="16" t="s">
        <v>451</v>
      </c>
      <c r="C115" s="16" t="s">
        <v>452</v>
      </c>
      <c r="D115" s="16"/>
      <c r="E115" s="17"/>
      <c r="F115" s="25" t="s">
        <v>434</v>
      </c>
      <c r="G115" s="26"/>
      <c r="H115" s="17">
        <v>12</v>
      </c>
      <c r="I115" s="16" t="s">
        <v>26</v>
      </c>
      <c r="J115" s="19"/>
      <c r="K115" s="127">
        <v>3.6700000000000003E-2</v>
      </c>
      <c r="L115" s="18">
        <f>SUM(K115*H115)</f>
        <v>0.44040000000000001</v>
      </c>
      <c r="M115" s="19"/>
      <c r="N115" s="34">
        <f>$T$1*H115</f>
        <v>12000</v>
      </c>
      <c r="O115" s="23" t="s">
        <v>425</v>
      </c>
      <c r="P115" s="21">
        <v>41929</v>
      </c>
      <c r="Q115" s="21">
        <v>41932</v>
      </c>
      <c r="R115" s="21" t="s">
        <v>453</v>
      </c>
      <c r="S115" s="16" t="s">
        <v>420</v>
      </c>
      <c r="T115" s="10" t="s">
        <v>416</v>
      </c>
      <c r="U115" s="33" t="s">
        <v>454</v>
      </c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GW115" s="128"/>
      <c r="GX115" s="128"/>
      <c r="GY115" s="128"/>
      <c r="GZ115" s="128"/>
      <c r="HA115" s="128"/>
      <c r="HB115" s="128"/>
      <c r="HC115" s="128"/>
      <c r="HD115" s="128"/>
      <c r="HE115" s="128"/>
      <c r="HF115" s="128"/>
      <c r="HG115" s="128"/>
      <c r="HH115" s="128"/>
      <c r="HI115" s="128"/>
      <c r="HJ115" s="128"/>
      <c r="HK115" s="128"/>
      <c r="HL115" s="128"/>
      <c r="HM115" s="128"/>
      <c r="HN115" s="128"/>
      <c r="HO115" s="128"/>
      <c r="HP115" s="128"/>
      <c r="HQ115" s="128"/>
      <c r="HR115" s="128"/>
      <c r="HS115" s="128"/>
      <c r="HT115" s="128"/>
      <c r="HU115" s="128"/>
      <c r="HV115" s="128"/>
      <c r="HW115" s="128"/>
      <c r="HX115" s="128"/>
      <c r="HY115" s="128"/>
      <c r="HZ115" s="128"/>
      <c r="IA115" s="128"/>
      <c r="IB115" s="128"/>
      <c r="IC115" s="128"/>
      <c r="ID115" s="128"/>
      <c r="IE115" s="128"/>
      <c r="IF115" s="128"/>
      <c r="IG115" s="128"/>
      <c r="IH115" s="128"/>
      <c r="II115" s="128"/>
      <c r="IJ115" s="128"/>
      <c r="IK115" s="128"/>
      <c r="IL115" s="128"/>
      <c r="IM115" s="128"/>
      <c r="IN115" s="128"/>
      <c r="IO115" s="128"/>
      <c r="IP115" s="128"/>
      <c r="IQ115" s="128"/>
      <c r="IR115" s="128"/>
      <c r="IS115" s="128"/>
      <c r="IT115" s="128"/>
      <c r="IU115" s="128"/>
      <c r="IV115" s="128"/>
      <c r="IW115" s="128"/>
      <c r="IX115" s="128"/>
      <c r="IY115" s="128"/>
      <c r="IZ115" s="128"/>
      <c r="JA115" s="128"/>
      <c r="JB115" s="128"/>
      <c r="JC115" s="128"/>
      <c r="JD115" s="128"/>
      <c r="JE115" s="128"/>
      <c r="JF115" s="128"/>
      <c r="JG115" s="128"/>
      <c r="JH115" s="128"/>
      <c r="JI115" s="128"/>
      <c r="JJ115" s="128"/>
      <c r="JK115" s="128"/>
      <c r="JL115" s="128"/>
      <c r="JM115" s="128"/>
      <c r="JN115" s="128"/>
      <c r="JO115" s="128"/>
      <c r="JP115" s="128"/>
      <c r="JQ115" s="128"/>
      <c r="JR115" s="128"/>
      <c r="JS115" s="128"/>
      <c r="JT115" s="128"/>
      <c r="JU115" s="128"/>
      <c r="JV115" s="128"/>
      <c r="JW115" s="128"/>
      <c r="JX115" s="128"/>
      <c r="JY115" s="128"/>
      <c r="JZ115" s="128"/>
      <c r="KA115" s="128"/>
      <c r="KB115" s="128"/>
      <c r="KC115" s="128"/>
      <c r="KD115" s="128"/>
      <c r="KE115" s="128"/>
      <c r="KF115" s="128"/>
      <c r="KG115" s="128"/>
      <c r="KH115" s="128"/>
      <c r="KI115" s="128"/>
      <c r="KJ115" s="128"/>
      <c r="KK115" s="128"/>
      <c r="KL115" s="128"/>
      <c r="KM115" s="128"/>
      <c r="KN115" s="128"/>
      <c r="KO115" s="128"/>
      <c r="KP115" s="128"/>
      <c r="KQ115" s="128"/>
      <c r="KR115" s="128"/>
      <c r="KS115" s="128"/>
      <c r="KT115" s="128"/>
      <c r="KU115" s="128"/>
      <c r="KV115" s="128"/>
      <c r="KW115" s="128"/>
      <c r="KX115" s="128"/>
      <c r="KY115" s="128"/>
      <c r="KZ115" s="128"/>
      <c r="LA115" s="128"/>
      <c r="LB115" s="128"/>
      <c r="LC115" s="128"/>
      <c r="LD115" s="128"/>
      <c r="LE115" s="128"/>
      <c r="LF115" s="128"/>
      <c r="LG115" s="128"/>
      <c r="LH115" s="128"/>
      <c r="LI115" s="128"/>
      <c r="LJ115" s="128"/>
      <c r="LK115" s="128"/>
      <c r="LL115" s="128"/>
      <c r="LM115" s="128"/>
      <c r="LN115" s="128"/>
      <c r="LO115" s="128"/>
      <c r="LP115" s="128"/>
      <c r="LQ115" s="128"/>
      <c r="LR115" s="128"/>
      <c r="LS115" s="128"/>
      <c r="LT115" s="128"/>
      <c r="LU115" s="128"/>
      <c r="LV115" s="128"/>
      <c r="LW115" s="128"/>
      <c r="LX115" s="128"/>
      <c r="LY115" s="128"/>
      <c r="LZ115" s="128"/>
      <c r="MA115" s="128"/>
      <c r="MB115" s="128"/>
      <c r="MC115" s="128"/>
      <c r="MD115" s="128"/>
      <c r="ME115" s="128"/>
      <c r="MF115" s="128"/>
      <c r="MG115" s="128"/>
      <c r="MH115" s="128"/>
      <c r="MI115" s="128"/>
      <c r="MJ115" s="128"/>
      <c r="MK115" s="128"/>
      <c r="ML115" s="128"/>
      <c r="MM115" s="128"/>
      <c r="MN115" s="128"/>
      <c r="MO115" s="128"/>
      <c r="MP115" s="128"/>
      <c r="MQ115" s="128"/>
      <c r="MR115" s="128"/>
      <c r="MS115" s="128"/>
      <c r="MT115" s="128"/>
      <c r="MU115" s="128"/>
      <c r="MV115" s="128"/>
      <c r="MW115" s="128"/>
      <c r="MX115" s="128"/>
      <c r="MY115" s="128"/>
      <c r="MZ115" s="128"/>
      <c r="NA115" s="128"/>
      <c r="NB115" s="128"/>
      <c r="NC115" s="128"/>
      <c r="ND115" s="128"/>
      <c r="NE115" s="128"/>
      <c r="NF115" s="128"/>
      <c r="NG115" s="128"/>
      <c r="NH115" s="128"/>
      <c r="NI115" s="128"/>
      <c r="NJ115" s="128"/>
      <c r="NK115" s="128"/>
      <c r="NL115" s="128"/>
      <c r="NM115" s="128"/>
      <c r="NN115" s="128"/>
      <c r="NO115" s="128"/>
      <c r="NP115" s="128"/>
      <c r="NQ115" s="128"/>
      <c r="NR115" s="128"/>
      <c r="NS115" s="128"/>
      <c r="NT115" s="128"/>
      <c r="NU115" s="128"/>
      <c r="NV115" s="128"/>
      <c r="NW115" s="128"/>
      <c r="NX115" s="128"/>
      <c r="NY115" s="128"/>
      <c r="NZ115" s="128"/>
      <c r="OA115" s="128"/>
      <c r="OB115" s="128"/>
      <c r="OC115" s="128"/>
      <c r="OD115" s="128"/>
      <c r="OE115" s="128"/>
      <c r="OF115" s="128"/>
      <c r="OG115" s="128"/>
      <c r="OH115" s="128"/>
      <c r="OI115" s="128"/>
      <c r="OJ115" s="128"/>
      <c r="OK115" s="128"/>
      <c r="OL115" s="128"/>
      <c r="OM115" s="128"/>
      <c r="ON115" s="128"/>
      <c r="OO115" s="128"/>
      <c r="OP115" s="128"/>
      <c r="OQ115" s="128"/>
      <c r="OR115" s="128"/>
      <c r="OS115" s="128"/>
      <c r="OT115" s="128"/>
      <c r="OU115" s="128"/>
      <c r="OV115" s="128"/>
      <c r="OW115" s="128"/>
      <c r="OX115" s="128"/>
      <c r="OY115" s="128"/>
      <c r="OZ115" s="128"/>
      <c r="PA115" s="128"/>
      <c r="PB115" s="128"/>
      <c r="PC115" s="128"/>
      <c r="PD115" s="128"/>
      <c r="PE115" s="128"/>
      <c r="PF115" s="128"/>
      <c r="PG115" s="128"/>
      <c r="PH115" s="128"/>
      <c r="PI115" s="128"/>
      <c r="PJ115" s="128"/>
      <c r="PK115" s="128"/>
      <c r="PL115" s="128"/>
      <c r="PM115" s="128"/>
      <c r="PN115" s="128"/>
      <c r="PO115" s="128"/>
      <c r="PP115" s="128"/>
      <c r="PQ115" s="128"/>
      <c r="PR115" s="128"/>
      <c r="PS115" s="128"/>
      <c r="PT115" s="128"/>
      <c r="PU115" s="128"/>
      <c r="PV115" s="128"/>
      <c r="PW115" s="128"/>
      <c r="PX115" s="128"/>
      <c r="PY115" s="128"/>
      <c r="PZ115" s="128"/>
      <c r="QA115" s="128"/>
      <c r="QB115" s="128"/>
      <c r="QC115" s="128"/>
      <c r="QD115" s="128"/>
      <c r="QE115" s="128"/>
      <c r="QF115" s="128"/>
      <c r="QG115" s="128"/>
      <c r="QH115" s="128"/>
      <c r="QI115" s="128"/>
      <c r="QJ115" s="128"/>
      <c r="QK115" s="128"/>
      <c r="QL115" s="128"/>
      <c r="QM115" s="128"/>
      <c r="QN115" s="128"/>
      <c r="QO115" s="128"/>
      <c r="QP115" s="128"/>
      <c r="QQ115" s="128"/>
      <c r="QR115" s="128"/>
      <c r="QS115" s="128"/>
      <c r="QT115" s="128"/>
      <c r="QU115" s="128"/>
      <c r="QV115" s="128"/>
      <c r="QW115" s="128"/>
      <c r="QX115" s="128"/>
      <c r="QY115" s="128"/>
      <c r="QZ115" s="128"/>
      <c r="RA115" s="128"/>
      <c r="RB115" s="128"/>
      <c r="RC115" s="128"/>
      <c r="RD115" s="128"/>
      <c r="RE115" s="128"/>
      <c r="RF115" s="128"/>
      <c r="RG115" s="128"/>
      <c r="RH115" s="128"/>
      <c r="RI115" s="128"/>
      <c r="RJ115" s="128"/>
      <c r="RK115" s="128"/>
      <c r="RL115" s="128"/>
      <c r="RM115" s="128"/>
      <c r="RN115" s="128"/>
      <c r="RO115" s="128"/>
      <c r="RP115" s="128"/>
      <c r="RQ115" s="128"/>
      <c r="RR115" s="128"/>
      <c r="RS115" s="128"/>
      <c r="RT115" s="128"/>
      <c r="RU115" s="128"/>
      <c r="RV115" s="128"/>
      <c r="RW115" s="128"/>
      <c r="RX115" s="128"/>
      <c r="RY115" s="128"/>
      <c r="RZ115" s="128"/>
      <c r="SA115" s="128"/>
      <c r="SB115" s="128"/>
      <c r="SC115" s="128"/>
      <c r="SD115" s="128"/>
      <c r="SE115" s="128"/>
      <c r="SF115" s="128"/>
      <c r="SG115" s="128"/>
      <c r="SH115" s="128"/>
      <c r="SI115" s="128"/>
      <c r="SJ115" s="128"/>
      <c r="SK115" s="128"/>
      <c r="SL115" s="128"/>
      <c r="SM115" s="128"/>
      <c r="SN115" s="128"/>
      <c r="SO115" s="128"/>
      <c r="SP115" s="128"/>
      <c r="SQ115" s="128"/>
      <c r="SR115" s="128"/>
      <c r="SS115" s="128"/>
      <c r="ST115" s="128"/>
      <c r="SU115" s="128"/>
      <c r="SV115" s="128"/>
      <c r="SW115" s="128"/>
      <c r="SX115" s="128"/>
      <c r="SY115" s="128"/>
      <c r="SZ115" s="128"/>
      <c r="TA115" s="128"/>
      <c r="TB115" s="128"/>
      <c r="TC115" s="128"/>
      <c r="TD115" s="128"/>
      <c r="TE115" s="128"/>
      <c r="TF115" s="128"/>
      <c r="TG115" s="128"/>
      <c r="TH115" s="128"/>
      <c r="TI115" s="128"/>
      <c r="TJ115" s="128"/>
      <c r="TK115" s="128"/>
      <c r="TL115" s="128"/>
      <c r="TM115" s="128"/>
      <c r="TN115" s="128"/>
      <c r="TO115" s="128"/>
      <c r="TP115" s="128"/>
      <c r="TQ115" s="128"/>
      <c r="TR115" s="128"/>
      <c r="TS115" s="128"/>
      <c r="TT115" s="128"/>
      <c r="TU115" s="128"/>
      <c r="TV115" s="128"/>
      <c r="TW115" s="128"/>
      <c r="TX115" s="128"/>
      <c r="TY115" s="128"/>
      <c r="TZ115" s="128"/>
      <c r="UA115" s="128"/>
      <c r="UB115" s="128"/>
      <c r="UC115" s="128"/>
      <c r="UD115" s="128"/>
      <c r="UE115" s="128"/>
      <c r="UF115" s="128"/>
      <c r="UG115" s="128"/>
      <c r="UH115" s="128"/>
      <c r="UI115" s="128"/>
      <c r="UJ115" s="128"/>
      <c r="UK115" s="128"/>
      <c r="UL115" s="128"/>
      <c r="UM115" s="128"/>
      <c r="UN115" s="128"/>
      <c r="UO115" s="128"/>
      <c r="UP115" s="128"/>
      <c r="UQ115" s="128"/>
      <c r="UR115" s="128"/>
      <c r="US115" s="128"/>
      <c r="UT115" s="128"/>
      <c r="UU115" s="128"/>
      <c r="UV115" s="128"/>
      <c r="UW115" s="128"/>
      <c r="UX115" s="128"/>
      <c r="UY115" s="128"/>
      <c r="UZ115" s="128"/>
      <c r="VA115" s="128"/>
      <c r="VB115" s="128"/>
      <c r="VC115" s="128"/>
      <c r="VD115" s="128"/>
      <c r="VE115" s="128"/>
      <c r="VF115" s="128"/>
      <c r="VG115" s="128"/>
      <c r="VH115" s="128"/>
      <c r="VI115" s="128"/>
      <c r="VJ115" s="128"/>
      <c r="VK115" s="128"/>
      <c r="VL115" s="128"/>
      <c r="VM115" s="128"/>
      <c r="VN115" s="128"/>
      <c r="VO115" s="128"/>
      <c r="VP115" s="128"/>
      <c r="VQ115" s="128"/>
      <c r="VR115" s="128"/>
      <c r="VS115" s="128"/>
      <c r="VT115" s="128"/>
      <c r="VU115" s="128"/>
      <c r="VV115" s="128"/>
      <c r="VW115" s="128"/>
      <c r="VX115" s="128"/>
      <c r="VY115" s="128"/>
      <c r="VZ115" s="128"/>
      <c r="WA115" s="128"/>
      <c r="WB115" s="128"/>
      <c r="WC115" s="128"/>
      <c r="WD115" s="128"/>
      <c r="WE115" s="128"/>
      <c r="WF115" s="128"/>
      <c r="WG115" s="128"/>
      <c r="WH115" s="128"/>
      <c r="WI115" s="128"/>
      <c r="WJ115" s="128"/>
      <c r="WK115" s="128"/>
      <c r="WL115" s="128"/>
      <c r="WM115" s="128"/>
      <c r="WN115" s="128"/>
      <c r="WO115" s="128"/>
      <c r="WP115" s="128"/>
      <c r="WQ115" s="128"/>
      <c r="WR115" s="128"/>
      <c r="WS115" s="128"/>
      <c r="WT115" s="128"/>
      <c r="WU115" s="128"/>
      <c r="WV115" s="128"/>
      <c r="WW115" s="128"/>
      <c r="WX115" s="128"/>
      <c r="WY115" s="128"/>
      <c r="WZ115" s="128"/>
      <c r="XA115" s="128"/>
      <c r="XB115" s="128"/>
      <c r="XC115" s="128"/>
      <c r="XD115" s="128"/>
      <c r="XE115" s="128"/>
      <c r="XF115" s="128"/>
      <c r="XG115" s="128"/>
      <c r="XH115" s="128"/>
      <c r="XI115" s="128"/>
      <c r="XJ115" s="128"/>
      <c r="XK115" s="128"/>
      <c r="XL115" s="128"/>
      <c r="XM115" s="128"/>
      <c r="XN115" s="128"/>
      <c r="XO115" s="128"/>
      <c r="XP115" s="128"/>
      <c r="XQ115" s="128"/>
      <c r="XR115" s="128"/>
      <c r="XS115" s="128"/>
      <c r="XT115" s="128"/>
      <c r="XU115" s="128"/>
      <c r="XV115" s="128"/>
      <c r="XW115" s="128"/>
      <c r="XX115" s="128"/>
      <c r="XY115" s="128"/>
      <c r="XZ115" s="128"/>
      <c r="YA115" s="128"/>
      <c r="YB115" s="128"/>
      <c r="YC115" s="128"/>
      <c r="YD115" s="128"/>
      <c r="YE115" s="128"/>
      <c r="YF115" s="128"/>
      <c r="YG115" s="128"/>
      <c r="YH115" s="128"/>
      <c r="YI115" s="128"/>
      <c r="YJ115" s="128"/>
      <c r="YK115" s="128"/>
      <c r="YL115" s="128"/>
      <c r="YM115" s="128"/>
      <c r="YN115" s="128"/>
      <c r="YO115" s="128"/>
      <c r="YP115" s="128"/>
      <c r="YQ115" s="128"/>
      <c r="YR115" s="128"/>
      <c r="YS115" s="128"/>
      <c r="YT115" s="128"/>
      <c r="YU115" s="128"/>
      <c r="YV115" s="128"/>
      <c r="YW115" s="128"/>
      <c r="YX115" s="128"/>
      <c r="YY115" s="128"/>
      <c r="YZ115" s="128"/>
      <c r="ZA115" s="128"/>
      <c r="ZB115" s="128"/>
      <c r="ZC115" s="128"/>
      <c r="ZD115" s="128"/>
      <c r="ZE115" s="128"/>
      <c r="ZF115" s="128"/>
      <c r="ZG115" s="128"/>
      <c r="ZH115" s="128"/>
      <c r="ZI115" s="128"/>
      <c r="ZJ115" s="128"/>
      <c r="ZK115" s="128"/>
      <c r="ZL115" s="128"/>
      <c r="ZM115" s="128"/>
      <c r="ZN115" s="128"/>
      <c r="ZO115" s="128"/>
      <c r="ZP115" s="128"/>
      <c r="ZQ115" s="128"/>
      <c r="ZR115" s="128"/>
      <c r="ZS115" s="128"/>
      <c r="ZT115" s="128"/>
      <c r="ZU115" s="128"/>
      <c r="ZV115" s="128"/>
      <c r="ZW115" s="128"/>
      <c r="ZX115" s="128"/>
      <c r="ZY115" s="128"/>
      <c r="ZZ115" s="128"/>
      <c r="AAA115" s="128"/>
      <c r="AAB115" s="128"/>
      <c r="AAC115" s="128"/>
      <c r="AAD115" s="128"/>
      <c r="AAE115" s="128"/>
      <c r="AAF115" s="128"/>
      <c r="AAG115" s="128"/>
      <c r="AAH115" s="128"/>
      <c r="AAI115" s="128"/>
      <c r="AAJ115" s="128"/>
      <c r="AAK115" s="128"/>
      <c r="AAL115" s="128"/>
      <c r="AAM115" s="128"/>
      <c r="AAN115" s="128"/>
      <c r="AAO115" s="128"/>
      <c r="AAP115" s="128"/>
      <c r="AAQ115" s="128"/>
      <c r="AAR115" s="128"/>
      <c r="AAS115" s="128"/>
      <c r="AAT115" s="128"/>
      <c r="AAU115" s="128"/>
      <c r="AAV115" s="128"/>
      <c r="AAW115" s="128"/>
      <c r="AAX115" s="128"/>
      <c r="AAY115" s="128"/>
      <c r="AAZ115" s="128"/>
      <c r="ABA115" s="128"/>
      <c r="ABB115" s="128"/>
      <c r="ABC115" s="128"/>
      <c r="ABD115" s="128"/>
      <c r="ABE115" s="128"/>
      <c r="ABF115" s="128"/>
      <c r="ABG115" s="128"/>
      <c r="ABH115" s="128"/>
      <c r="ABI115" s="128"/>
      <c r="ABJ115" s="128"/>
      <c r="ABK115" s="128"/>
      <c r="ABL115" s="128"/>
      <c r="ABM115" s="128"/>
      <c r="ABN115" s="128"/>
      <c r="ABO115" s="128"/>
      <c r="ABP115" s="128"/>
      <c r="ABQ115" s="128"/>
      <c r="ABR115" s="128"/>
      <c r="ABS115" s="128"/>
      <c r="ABT115" s="128"/>
      <c r="ABU115" s="128"/>
      <c r="ABV115" s="128"/>
      <c r="ABW115" s="128"/>
      <c r="ABX115" s="128"/>
      <c r="ABY115" s="128"/>
      <c r="ABZ115" s="128"/>
      <c r="ACA115" s="128"/>
      <c r="ACB115" s="128"/>
      <c r="ACC115" s="128"/>
      <c r="ACD115" s="128"/>
      <c r="ACE115" s="128"/>
      <c r="ACF115" s="128"/>
      <c r="ACG115" s="128"/>
      <c r="ACH115" s="128"/>
      <c r="ACI115" s="128"/>
      <c r="ACJ115" s="128"/>
      <c r="ACK115" s="128"/>
      <c r="ACL115" s="128"/>
      <c r="ACM115" s="128"/>
      <c r="ACN115" s="128"/>
      <c r="ACO115" s="128"/>
      <c r="ACP115" s="128"/>
      <c r="ACQ115" s="128"/>
      <c r="ACR115" s="128"/>
      <c r="ACS115" s="128"/>
      <c r="ACT115" s="128"/>
      <c r="ACU115" s="128"/>
      <c r="ACV115" s="128"/>
      <c r="ACW115" s="128"/>
      <c r="ACX115" s="128"/>
      <c r="ACY115" s="128"/>
      <c r="ACZ115" s="128"/>
      <c r="ADA115" s="128"/>
      <c r="ADB115" s="128"/>
      <c r="ADC115" s="128"/>
      <c r="ADD115" s="128"/>
      <c r="ADE115" s="128"/>
      <c r="ADF115" s="128"/>
      <c r="ADG115" s="128"/>
      <c r="ADH115" s="128"/>
      <c r="ADI115" s="128"/>
      <c r="ADJ115" s="128"/>
      <c r="ADK115" s="128"/>
      <c r="ADL115" s="128"/>
      <c r="ADM115" s="128"/>
      <c r="ADN115" s="128"/>
      <c r="ADO115" s="128"/>
      <c r="ADP115" s="128"/>
      <c r="ADQ115" s="128"/>
      <c r="ADR115" s="128"/>
      <c r="ADS115" s="128"/>
      <c r="ADT115" s="128"/>
      <c r="ADU115" s="128"/>
      <c r="ADV115" s="128"/>
      <c r="ADW115" s="128"/>
      <c r="ADX115" s="128"/>
      <c r="ADY115" s="128"/>
      <c r="ADZ115" s="128"/>
      <c r="AEA115" s="128"/>
      <c r="AEB115" s="128"/>
      <c r="AEC115" s="128"/>
      <c r="AED115" s="128"/>
      <c r="AEE115" s="128"/>
      <c r="AEF115" s="128"/>
      <c r="AEG115" s="128"/>
      <c r="AEH115" s="128"/>
      <c r="AEI115" s="128"/>
      <c r="AEJ115" s="128"/>
      <c r="AEK115" s="128"/>
      <c r="AEL115" s="128"/>
      <c r="AEM115" s="128"/>
      <c r="AEN115" s="128"/>
      <c r="AEO115" s="128"/>
      <c r="AEP115" s="128"/>
      <c r="AEQ115" s="128"/>
      <c r="AER115" s="128"/>
      <c r="AES115" s="128"/>
      <c r="AET115" s="128"/>
      <c r="AEU115" s="128"/>
      <c r="AEV115" s="128"/>
      <c r="AEW115" s="128"/>
      <c r="AEX115" s="128"/>
      <c r="AEY115" s="128"/>
      <c r="AEZ115" s="128"/>
      <c r="AFA115" s="128"/>
      <c r="AFB115" s="128"/>
      <c r="AFC115" s="128"/>
      <c r="AFD115" s="128"/>
      <c r="AFE115" s="128"/>
      <c r="AFF115" s="128"/>
      <c r="AFG115" s="128"/>
      <c r="AFH115" s="128"/>
      <c r="AFI115" s="128"/>
      <c r="AFJ115" s="128"/>
      <c r="AFK115" s="128"/>
      <c r="AFL115" s="128"/>
      <c r="AFM115" s="128"/>
      <c r="AFN115" s="128"/>
      <c r="AFO115" s="128"/>
      <c r="AFP115" s="128"/>
      <c r="AFQ115" s="128"/>
      <c r="AFR115" s="128"/>
      <c r="AFS115" s="128"/>
      <c r="AFT115" s="128"/>
      <c r="AFU115" s="128"/>
      <c r="AFV115" s="128"/>
      <c r="AFW115" s="128"/>
      <c r="AFX115" s="128"/>
      <c r="AFY115" s="128"/>
      <c r="AFZ115" s="128"/>
      <c r="AGA115" s="128"/>
      <c r="AGB115" s="128"/>
      <c r="AGC115" s="128"/>
      <c r="AGD115" s="128"/>
      <c r="AGE115" s="128"/>
      <c r="AGF115" s="128"/>
      <c r="AGG115" s="128"/>
      <c r="AGH115" s="128"/>
      <c r="AGI115" s="128"/>
      <c r="AGJ115" s="128"/>
      <c r="AGK115" s="128"/>
      <c r="AGL115" s="128"/>
      <c r="AGM115" s="128"/>
      <c r="AGN115" s="128"/>
      <c r="AGO115" s="128"/>
      <c r="AGP115" s="128"/>
      <c r="AGQ115" s="128"/>
      <c r="AGR115" s="128"/>
      <c r="AGS115" s="128"/>
      <c r="AGT115" s="128"/>
      <c r="AGU115" s="128"/>
      <c r="AGV115" s="128"/>
      <c r="AGW115" s="128"/>
      <c r="AGX115" s="128"/>
      <c r="AGY115" s="128"/>
      <c r="AGZ115" s="128"/>
      <c r="AHA115" s="128"/>
      <c r="AHB115" s="128"/>
      <c r="AHC115" s="128"/>
      <c r="AHD115" s="128"/>
      <c r="AHE115" s="128"/>
      <c r="AHF115" s="128"/>
      <c r="AHG115" s="128"/>
      <c r="AHH115" s="128"/>
      <c r="AHI115" s="128"/>
      <c r="AHJ115" s="128"/>
      <c r="AHK115" s="128"/>
      <c r="AHL115" s="128"/>
      <c r="AHM115" s="128"/>
      <c r="AHN115" s="128"/>
      <c r="AHO115" s="128"/>
      <c r="AHP115" s="128"/>
      <c r="AHQ115" s="128"/>
      <c r="AHR115" s="128"/>
      <c r="AHS115" s="128"/>
      <c r="AHT115" s="128"/>
      <c r="AHU115" s="128"/>
      <c r="AHV115" s="128"/>
      <c r="AHW115" s="128"/>
      <c r="AHX115" s="128"/>
      <c r="AHY115" s="128"/>
      <c r="AHZ115" s="128"/>
      <c r="AIA115" s="128"/>
      <c r="AIB115" s="128"/>
      <c r="AIC115" s="128"/>
      <c r="AID115" s="128"/>
      <c r="AIE115" s="128"/>
      <c r="AIF115" s="128"/>
      <c r="AIG115" s="128"/>
      <c r="AIH115" s="128"/>
      <c r="AII115" s="128"/>
      <c r="AIJ115" s="128"/>
      <c r="AIK115" s="128"/>
      <c r="AIL115" s="128"/>
      <c r="AIM115" s="128"/>
      <c r="AIN115" s="128"/>
      <c r="AIO115" s="128"/>
      <c r="AIP115" s="128"/>
      <c r="AIQ115" s="128"/>
      <c r="AIR115" s="128"/>
      <c r="AIS115" s="128"/>
      <c r="AIT115" s="128"/>
      <c r="AIU115" s="128"/>
      <c r="AIV115" s="128"/>
      <c r="AIW115" s="128"/>
      <c r="AIX115" s="128"/>
      <c r="AIY115" s="128"/>
      <c r="AIZ115" s="128"/>
      <c r="AJA115" s="128"/>
      <c r="AJB115" s="128"/>
      <c r="AJC115" s="128"/>
      <c r="AJD115" s="128"/>
      <c r="AJE115" s="128"/>
      <c r="AJF115" s="128"/>
      <c r="AJG115" s="128"/>
      <c r="AJH115" s="128"/>
      <c r="AJI115" s="128"/>
      <c r="AJJ115" s="128"/>
      <c r="AJK115" s="128"/>
      <c r="AJL115" s="128"/>
      <c r="AJM115" s="128"/>
      <c r="AJN115" s="128"/>
      <c r="AJO115" s="128"/>
      <c r="AJP115" s="128"/>
      <c r="AJQ115" s="128"/>
      <c r="AJR115" s="128"/>
      <c r="AJS115" s="128"/>
      <c r="AJT115" s="128"/>
      <c r="AJU115" s="128"/>
      <c r="AJV115" s="128"/>
      <c r="AJW115" s="128"/>
      <c r="AJX115" s="128"/>
      <c r="AJY115" s="128"/>
      <c r="AJZ115" s="128"/>
      <c r="AKA115" s="128"/>
      <c r="AKB115" s="128"/>
      <c r="AKC115" s="128"/>
      <c r="AKD115" s="128"/>
      <c r="AKE115" s="128"/>
      <c r="AKF115" s="128"/>
      <c r="AKG115" s="128"/>
      <c r="AKH115" s="128"/>
      <c r="AKI115" s="128"/>
      <c r="AKJ115" s="128"/>
      <c r="AKK115" s="128"/>
      <c r="AKL115" s="128"/>
      <c r="AKM115" s="128"/>
      <c r="AKN115" s="128"/>
      <c r="AKO115" s="128"/>
      <c r="AKP115" s="128"/>
      <c r="AKQ115" s="128"/>
      <c r="AKR115" s="128"/>
      <c r="AKS115" s="128"/>
      <c r="AKT115" s="128"/>
      <c r="AKU115" s="128"/>
      <c r="AKV115" s="128"/>
      <c r="AKW115" s="128"/>
      <c r="AKX115" s="128"/>
      <c r="AKY115" s="128"/>
      <c r="AKZ115" s="128"/>
      <c r="ALA115" s="128"/>
      <c r="ALB115" s="128"/>
      <c r="ALC115" s="128"/>
      <c r="ALD115" s="128"/>
      <c r="ALE115" s="128"/>
      <c r="ALF115" s="128"/>
      <c r="ALG115" s="128"/>
      <c r="ALH115" s="128"/>
      <c r="ALI115" s="128"/>
      <c r="ALJ115" s="128"/>
      <c r="ALK115" s="128"/>
      <c r="ALL115" s="128"/>
      <c r="ALM115" s="128"/>
      <c r="ALN115" s="128"/>
      <c r="ALO115" s="128"/>
      <c r="ALP115" s="128"/>
      <c r="ALQ115" s="128"/>
      <c r="ALR115" s="128"/>
      <c r="ALS115" s="128"/>
      <c r="ALT115" s="128"/>
      <c r="ALU115" s="128"/>
      <c r="ALV115" s="128"/>
      <c r="ALW115" s="128"/>
      <c r="ALX115" s="128"/>
      <c r="ALY115" s="128"/>
      <c r="ALZ115" s="128"/>
      <c r="AMA115" s="129"/>
      <c r="AMB115" s="129"/>
      <c r="AMC115" s="129"/>
      <c r="AMD115" s="129"/>
      <c r="AME115" s="129"/>
      <c r="AMF115" s="129"/>
      <c r="AMG115" s="129"/>
      <c r="AMH115" s="129"/>
    </row>
    <row r="116" spans="1:1022" ht="15">
      <c r="A116" s="16" t="s">
        <v>21</v>
      </c>
      <c r="B116" s="16" t="s">
        <v>455</v>
      </c>
      <c r="C116" s="16" t="s">
        <v>456</v>
      </c>
      <c r="D116" s="16"/>
      <c r="E116" s="17">
        <v>40350</v>
      </c>
      <c r="F116" s="25" t="s">
        <v>434</v>
      </c>
      <c r="G116" s="26">
        <v>40350</v>
      </c>
      <c r="H116" s="17">
        <v>12</v>
      </c>
      <c r="I116" s="16" t="s">
        <v>26</v>
      </c>
      <c r="J116" s="19"/>
      <c r="K116" s="127">
        <v>3.3999999999999998E-3</v>
      </c>
      <c r="L116" s="18">
        <f>SUM(K116*H116)</f>
        <v>4.0799999999999996E-2</v>
      </c>
      <c r="M116" s="19"/>
      <c r="N116" s="34">
        <f>$T$1*H116</f>
        <v>12000</v>
      </c>
      <c r="O116" s="23" t="s">
        <v>425</v>
      </c>
      <c r="P116" s="21">
        <v>41929</v>
      </c>
      <c r="Q116" s="21">
        <v>41932</v>
      </c>
      <c r="R116" s="21" t="s">
        <v>453</v>
      </c>
      <c r="S116" s="16" t="s">
        <v>420</v>
      </c>
      <c r="T116" s="10" t="s">
        <v>416</v>
      </c>
      <c r="U116" s="33" t="s">
        <v>457</v>
      </c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  <c r="GT116" s="128"/>
      <c r="GU116" s="128"/>
      <c r="GV116" s="128"/>
      <c r="GW116" s="128"/>
      <c r="GX116" s="128"/>
      <c r="GY116" s="128"/>
      <c r="GZ116" s="128"/>
      <c r="HA116" s="128"/>
      <c r="HB116" s="128"/>
      <c r="HC116" s="128"/>
      <c r="HD116" s="128"/>
      <c r="HE116" s="128"/>
      <c r="HF116" s="128"/>
      <c r="HG116" s="128"/>
      <c r="HH116" s="128"/>
      <c r="HI116" s="128"/>
      <c r="HJ116" s="128"/>
      <c r="HK116" s="128"/>
      <c r="HL116" s="128"/>
      <c r="HM116" s="128"/>
      <c r="HN116" s="128"/>
      <c r="HO116" s="128"/>
      <c r="HP116" s="128"/>
      <c r="HQ116" s="128"/>
      <c r="HR116" s="128"/>
      <c r="HS116" s="128"/>
      <c r="HT116" s="128"/>
      <c r="HU116" s="128"/>
      <c r="HV116" s="128"/>
      <c r="HW116" s="128"/>
      <c r="HX116" s="128"/>
      <c r="HY116" s="128"/>
      <c r="HZ116" s="128"/>
      <c r="IA116" s="128"/>
      <c r="IB116" s="128"/>
      <c r="IC116" s="128"/>
      <c r="ID116" s="128"/>
      <c r="IE116" s="128"/>
      <c r="IF116" s="128"/>
      <c r="IG116" s="128"/>
      <c r="IH116" s="128"/>
      <c r="II116" s="128"/>
      <c r="IJ116" s="128"/>
      <c r="IK116" s="128"/>
      <c r="IL116" s="128"/>
      <c r="IM116" s="128"/>
      <c r="IN116" s="128"/>
      <c r="IO116" s="128"/>
      <c r="IP116" s="128"/>
      <c r="IQ116" s="128"/>
      <c r="IR116" s="128"/>
      <c r="IS116" s="128"/>
      <c r="IT116" s="128"/>
      <c r="IU116" s="128"/>
      <c r="IV116" s="128"/>
      <c r="IW116" s="128"/>
      <c r="IX116" s="128"/>
      <c r="IY116" s="128"/>
      <c r="IZ116" s="128"/>
      <c r="JA116" s="128"/>
      <c r="JB116" s="128"/>
      <c r="JC116" s="128"/>
      <c r="JD116" s="128"/>
      <c r="JE116" s="128"/>
      <c r="JF116" s="128"/>
      <c r="JG116" s="128"/>
      <c r="JH116" s="128"/>
      <c r="JI116" s="128"/>
      <c r="JJ116" s="128"/>
      <c r="JK116" s="128"/>
      <c r="JL116" s="128"/>
      <c r="JM116" s="128"/>
      <c r="JN116" s="128"/>
      <c r="JO116" s="128"/>
      <c r="JP116" s="128"/>
      <c r="JQ116" s="128"/>
      <c r="JR116" s="128"/>
      <c r="JS116" s="128"/>
      <c r="JT116" s="128"/>
      <c r="JU116" s="128"/>
      <c r="JV116" s="128"/>
      <c r="JW116" s="128"/>
      <c r="JX116" s="128"/>
      <c r="JY116" s="128"/>
      <c r="JZ116" s="128"/>
      <c r="KA116" s="128"/>
      <c r="KB116" s="128"/>
      <c r="KC116" s="128"/>
      <c r="KD116" s="128"/>
      <c r="KE116" s="128"/>
      <c r="KF116" s="128"/>
      <c r="KG116" s="128"/>
      <c r="KH116" s="128"/>
      <c r="KI116" s="128"/>
      <c r="KJ116" s="128"/>
      <c r="KK116" s="128"/>
      <c r="KL116" s="128"/>
      <c r="KM116" s="128"/>
      <c r="KN116" s="128"/>
      <c r="KO116" s="128"/>
      <c r="KP116" s="128"/>
      <c r="KQ116" s="128"/>
      <c r="KR116" s="128"/>
      <c r="KS116" s="128"/>
      <c r="KT116" s="128"/>
      <c r="KU116" s="128"/>
      <c r="KV116" s="128"/>
      <c r="KW116" s="128"/>
      <c r="KX116" s="128"/>
      <c r="KY116" s="128"/>
      <c r="KZ116" s="128"/>
      <c r="LA116" s="128"/>
      <c r="LB116" s="128"/>
      <c r="LC116" s="128"/>
      <c r="LD116" s="128"/>
      <c r="LE116" s="128"/>
      <c r="LF116" s="128"/>
      <c r="LG116" s="128"/>
      <c r="LH116" s="128"/>
      <c r="LI116" s="128"/>
      <c r="LJ116" s="128"/>
      <c r="LK116" s="128"/>
      <c r="LL116" s="128"/>
      <c r="LM116" s="128"/>
      <c r="LN116" s="128"/>
      <c r="LO116" s="128"/>
      <c r="LP116" s="128"/>
      <c r="LQ116" s="128"/>
      <c r="LR116" s="128"/>
      <c r="LS116" s="128"/>
      <c r="LT116" s="128"/>
      <c r="LU116" s="128"/>
      <c r="LV116" s="128"/>
      <c r="LW116" s="128"/>
      <c r="LX116" s="128"/>
      <c r="LY116" s="128"/>
      <c r="LZ116" s="128"/>
      <c r="MA116" s="128"/>
      <c r="MB116" s="128"/>
      <c r="MC116" s="128"/>
      <c r="MD116" s="128"/>
      <c r="ME116" s="128"/>
      <c r="MF116" s="128"/>
      <c r="MG116" s="128"/>
      <c r="MH116" s="128"/>
      <c r="MI116" s="128"/>
      <c r="MJ116" s="128"/>
      <c r="MK116" s="128"/>
      <c r="ML116" s="128"/>
      <c r="MM116" s="128"/>
      <c r="MN116" s="128"/>
      <c r="MO116" s="128"/>
      <c r="MP116" s="128"/>
      <c r="MQ116" s="128"/>
      <c r="MR116" s="128"/>
      <c r="MS116" s="128"/>
      <c r="MT116" s="128"/>
      <c r="MU116" s="128"/>
      <c r="MV116" s="128"/>
      <c r="MW116" s="128"/>
      <c r="MX116" s="128"/>
      <c r="MY116" s="128"/>
      <c r="MZ116" s="128"/>
      <c r="NA116" s="128"/>
      <c r="NB116" s="128"/>
      <c r="NC116" s="128"/>
      <c r="ND116" s="128"/>
      <c r="NE116" s="128"/>
      <c r="NF116" s="128"/>
      <c r="NG116" s="128"/>
      <c r="NH116" s="128"/>
      <c r="NI116" s="128"/>
      <c r="NJ116" s="128"/>
      <c r="NK116" s="128"/>
      <c r="NL116" s="128"/>
      <c r="NM116" s="128"/>
      <c r="NN116" s="128"/>
      <c r="NO116" s="128"/>
      <c r="NP116" s="128"/>
      <c r="NQ116" s="128"/>
      <c r="NR116" s="128"/>
      <c r="NS116" s="128"/>
      <c r="NT116" s="128"/>
      <c r="NU116" s="128"/>
      <c r="NV116" s="128"/>
      <c r="NW116" s="128"/>
      <c r="NX116" s="128"/>
      <c r="NY116" s="128"/>
      <c r="NZ116" s="128"/>
      <c r="OA116" s="128"/>
      <c r="OB116" s="128"/>
      <c r="OC116" s="128"/>
      <c r="OD116" s="128"/>
      <c r="OE116" s="128"/>
      <c r="OF116" s="128"/>
      <c r="OG116" s="128"/>
      <c r="OH116" s="128"/>
      <c r="OI116" s="128"/>
      <c r="OJ116" s="128"/>
      <c r="OK116" s="128"/>
      <c r="OL116" s="128"/>
      <c r="OM116" s="128"/>
      <c r="ON116" s="128"/>
      <c r="OO116" s="128"/>
      <c r="OP116" s="128"/>
      <c r="OQ116" s="128"/>
      <c r="OR116" s="128"/>
      <c r="OS116" s="128"/>
      <c r="OT116" s="128"/>
      <c r="OU116" s="128"/>
      <c r="OV116" s="128"/>
      <c r="OW116" s="128"/>
      <c r="OX116" s="128"/>
      <c r="OY116" s="128"/>
      <c r="OZ116" s="128"/>
      <c r="PA116" s="128"/>
      <c r="PB116" s="128"/>
      <c r="PC116" s="128"/>
      <c r="PD116" s="128"/>
      <c r="PE116" s="128"/>
      <c r="PF116" s="128"/>
      <c r="PG116" s="128"/>
      <c r="PH116" s="128"/>
      <c r="PI116" s="128"/>
      <c r="PJ116" s="128"/>
      <c r="PK116" s="128"/>
      <c r="PL116" s="128"/>
      <c r="PM116" s="128"/>
      <c r="PN116" s="128"/>
      <c r="PO116" s="128"/>
      <c r="PP116" s="128"/>
      <c r="PQ116" s="128"/>
      <c r="PR116" s="128"/>
      <c r="PS116" s="128"/>
      <c r="PT116" s="128"/>
      <c r="PU116" s="128"/>
      <c r="PV116" s="128"/>
      <c r="PW116" s="128"/>
      <c r="PX116" s="128"/>
      <c r="PY116" s="128"/>
      <c r="PZ116" s="128"/>
      <c r="QA116" s="128"/>
      <c r="QB116" s="128"/>
      <c r="QC116" s="128"/>
      <c r="QD116" s="128"/>
      <c r="QE116" s="128"/>
      <c r="QF116" s="128"/>
      <c r="QG116" s="128"/>
      <c r="QH116" s="128"/>
      <c r="QI116" s="128"/>
      <c r="QJ116" s="128"/>
      <c r="QK116" s="128"/>
      <c r="QL116" s="128"/>
      <c r="QM116" s="128"/>
      <c r="QN116" s="128"/>
      <c r="QO116" s="128"/>
      <c r="QP116" s="128"/>
      <c r="QQ116" s="128"/>
      <c r="QR116" s="128"/>
      <c r="QS116" s="128"/>
      <c r="QT116" s="128"/>
      <c r="QU116" s="128"/>
      <c r="QV116" s="128"/>
      <c r="QW116" s="128"/>
      <c r="QX116" s="128"/>
      <c r="QY116" s="128"/>
      <c r="QZ116" s="128"/>
      <c r="RA116" s="128"/>
      <c r="RB116" s="128"/>
      <c r="RC116" s="128"/>
      <c r="RD116" s="128"/>
      <c r="RE116" s="128"/>
      <c r="RF116" s="128"/>
      <c r="RG116" s="128"/>
      <c r="RH116" s="128"/>
      <c r="RI116" s="128"/>
      <c r="RJ116" s="128"/>
      <c r="RK116" s="128"/>
      <c r="RL116" s="128"/>
      <c r="RM116" s="128"/>
      <c r="RN116" s="128"/>
      <c r="RO116" s="128"/>
      <c r="RP116" s="128"/>
      <c r="RQ116" s="128"/>
      <c r="RR116" s="128"/>
      <c r="RS116" s="128"/>
      <c r="RT116" s="128"/>
      <c r="RU116" s="128"/>
      <c r="RV116" s="128"/>
      <c r="RW116" s="128"/>
      <c r="RX116" s="128"/>
      <c r="RY116" s="128"/>
      <c r="RZ116" s="128"/>
      <c r="SA116" s="128"/>
      <c r="SB116" s="128"/>
      <c r="SC116" s="128"/>
      <c r="SD116" s="128"/>
      <c r="SE116" s="128"/>
      <c r="SF116" s="128"/>
      <c r="SG116" s="128"/>
      <c r="SH116" s="128"/>
      <c r="SI116" s="128"/>
      <c r="SJ116" s="128"/>
      <c r="SK116" s="128"/>
      <c r="SL116" s="128"/>
      <c r="SM116" s="128"/>
      <c r="SN116" s="128"/>
      <c r="SO116" s="128"/>
      <c r="SP116" s="128"/>
      <c r="SQ116" s="128"/>
      <c r="SR116" s="128"/>
      <c r="SS116" s="128"/>
      <c r="ST116" s="128"/>
      <c r="SU116" s="128"/>
      <c r="SV116" s="128"/>
      <c r="SW116" s="128"/>
      <c r="SX116" s="128"/>
      <c r="SY116" s="128"/>
      <c r="SZ116" s="128"/>
      <c r="TA116" s="128"/>
      <c r="TB116" s="128"/>
      <c r="TC116" s="128"/>
      <c r="TD116" s="128"/>
      <c r="TE116" s="128"/>
      <c r="TF116" s="128"/>
      <c r="TG116" s="128"/>
      <c r="TH116" s="128"/>
      <c r="TI116" s="128"/>
      <c r="TJ116" s="128"/>
      <c r="TK116" s="128"/>
      <c r="TL116" s="128"/>
      <c r="TM116" s="128"/>
      <c r="TN116" s="128"/>
      <c r="TO116" s="128"/>
      <c r="TP116" s="128"/>
      <c r="TQ116" s="128"/>
      <c r="TR116" s="128"/>
      <c r="TS116" s="128"/>
      <c r="TT116" s="128"/>
      <c r="TU116" s="128"/>
      <c r="TV116" s="128"/>
      <c r="TW116" s="128"/>
      <c r="TX116" s="128"/>
      <c r="TY116" s="128"/>
      <c r="TZ116" s="128"/>
      <c r="UA116" s="128"/>
      <c r="UB116" s="128"/>
      <c r="UC116" s="128"/>
      <c r="UD116" s="128"/>
      <c r="UE116" s="128"/>
      <c r="UF116" s="128"/>
      <c r="UG116" s="128"/>
      <c r="UH116" s="128"/>
      <c r="UI116" s="128"/>
      <c r="UJ116" s="128"/>
      <c r="UK116" s="128"/>
      <c r="UL116" s="128"/>
      <c r="UM116" s="128"/>
      <c r="UN116" s="128"/>
      <c r="UO116" s="128"/>
      <c r="UP116" s="128"/>
      <c r="UQ116" s="128"/>
      <c r="UR116" s="128"/>
      <c r="US116" s="128"/>
      <c r="UT116" s="128"/>
      <c r="UU116" s="128"/>
      <c r="UV116" s="128"/>
      <c r="UW116" s="128"/>
      <c r="UX116" s="128"/>
      <c r="UY116" s="128"/>
      <c r="UZ116" s="128"/>
      <c r="VA116" s="128"/>
      <c r="VB116" s="128"/>
      <c r="VC116" s="128"/>
      <c r="VD116" s="128"/>
      <c r="VE116" s="128"/>
      <c r="VF116" s="128"/>
      <c r="VG116" s="128"/>
      <c r="VH116" s="128"/>
      <c r="VI116" s="128"/>
      <c r="VJ116" s="128"/>
      <c r="VK116" s="128"/>
      <c r="VL116" s="128"/>
      <c r="VM116" s="128"/>
      <c r="VN116" s="128"/>
      <c r="VO116" s="128"/>
      <c r="VP116" s="128"/>
      <c r="VQ116" s="128"/>
      <c r="VR116" s="128"/>
      <c r="VS116" s="128"/>
      <c r="VT116" s="128"/>
      <c r="VU116" s="128"/>
      <c r="VV116" s="128"/>
      <c r="VW116" s="128"/>
      <c r="VX116" s="128"/>
      <c r="VY116" s="128"/>
      <c r="VZ116" s="128"/>
      <c r="WA116" s="128"/>
      <c r="WB116" s="128"/>
      <c r="WC116" s="128"/>
      <c r="WD116" s="128"/>
      <c r="WE116" s="128"/>
      <c r="WF116" s="128"/>
      <c r="WG116" s="128"/>
      <c r="WH116" s="128"/>
      <c r="WI116" s="128"/>
      <c r="WJ116" s="128"/>
      <c r="WK116" s="128"/>
      <c r="WL116" s="128"/>
      <c r="WM116" s="128"/>
      <c r="WN116" s="128"/>
      <c r="WO116" s="128"/>
      <c r="WP116" s="128"/>
      <c r="WQ116" s="128"/>
      <c r="WR116" s="128"/>
      <c r="WS116" s="128"/>
      <c r="WT116" s="128"/>
      <c r="WU116" s="128"/>
      <c r="WV116" s="128"/>
      <c r="WW116" s="128"/>
      <c r="WX116" s="128"/>
      <c r="WY116" s="128"/>
      <c r="WZ116" s="128"/>
      <c r="XA116" s="128"/>
      <c r="XB116" s="128"/>
      <c r="XC116" s="128"/>
      <c r="XD116" s="128"/>
      <c r="XE116" s="128"/>
      <c r="XF116" s="128"/>
      <c r="XG116" s="128"/>
      <c r="XH116" s="128"/>
      <c r="XI116" s="128"/>
      <c r="XJ116" s="128"/>
      <c r="XK116" s="128"/>
      <c r="XL116" s="128"/>
      <c r="XM116" s="128"/>
      <c r="XN116" s="128"/>
      <c r="XO116" s="128"/>
      <c r="XP116" s="128"/>
      <c r="XQ116" s="128"/>
      <c r="XR116" s="128"/>
      <c r="XS116" s="128"/>
      <c r="XT116" s="128"/>
      <c r="XU116" s="128"/>
      <c r="XV116" s="128"/>
      <c r="XW116" s="128"/>
      <c r="XX116" s="128"/>
      <c r="XY116" s="128"/>
      <c r="XZ116" s="128"/>
      <c r="YA116" s="128"/>
      <c r="YB116" s="128"/>
      <c r="YC116" s="128"/>
      <c r="YD116" s="128"/>
      <c r="YE116" s="128"/>
      <c r="YF116" s="128"/>
      <c r="YG116" s="128"/>
      <c r="YH116" s="128"/>
      <c r="YI116" s="128"/>
      <c r="YJ116" s="128"/>
      <c r="YK116" s="128"/>
      <c r="YL116" s="128"/>
      <c r="YM116" s="128"/>
      <c r="YN116" s="128"/>
      <c r="YO116" s="128"/>
      <c r="YP116" s="128"/>
      <c r="YQ116" s="128"/>
      <c r="YR116" s="128"/>
      <c r="YS116" s="128"/>
      <c r="YT116" s="128"/>
      <c r="YU116" s="128"/>
      <c r="YV116" s="128"/>
      <c r="YW116" s="128"/>
      <c r="YX116" s="128"/>
      <c r="YY116" s="128"/>
      <c r="YZ116" s="128"/>
      <c r="ZA116" s="128"/>
      <c r="ZB116" s="128"/>
      <c r="ZC116" s="128"/>
      <c r="ZD116" s="128"/>
      <c r="ZE116" s="128"/>
      <c r="ZF116" s="128"/>
      <c r="ZG116" s="128"/>
      <c r="ZH116" s="128"/>
      <c r="ZI116" s="128"/>
      <c r="ZJ116" s="128"/>
      <c r="ZK116" s="128"/>
      <c r="ZL116" s="128"/>
      <c r="ZM116" s="128"/>
      <c r="ZN116" s="128"/>
      <c r="ZO116" s="128"/>
      <c r="ZP116" s="128"/>
      <c r="ZQ116" s="128"/>
      <c r="ZR116" s="128"/>
      <c r="ZS116" s="128"/>
      <c r="ZT116" s="128"/>
      <c r="ZU116" s="128"/>
      <c r="ZV116" s="128"/>
      <c r="ZW116" s="128"/>
      <c r="ZX116" s="128"/>
      <c r="ZY116" s="128"/>
      <c r="ZZ116" s="128"/>
      <c r="AAA116" s="128"/>
      <c r="AAB116" s="128"/>
      <c r="AAC116" s="128"/>
      <c r="AAD116" s="128"/>
      <c r="AAE116" s="128"/>
      <c r="AAF116" s="128"/>
      <c r="AAG116" s="128"/>
      <c r="AAH116" s="128"/>
      <c r="AAI116" s="128"/>
      <c r="AAJ116" s="128"/>
      <c r="AAK116" s="128"/>
      <c r="AAL116" s="128"/>
      <c r="AAM116" s="128"/>
      <c r="AAN116" s="128"/>
      <c r="AAO116" s="128"/>
      <c r="AAP116" s="128"/>
      <c r="AAQ116" s="128"/>
      <c r="AAR116" s="128"/>
      <c r="AAS116" s="128"/>
      <c r="AAT116" s="128"/>
      <c r="AAU116" s="128"/>
      <c r="AAV116" s="128"/>
      <c r="AAW116" s="128"/>
      <c r="AAX116" s="128"/>
      <c r="AAY116" s="128"/>
      <c r="AAZ116" s="128"/>
      <c r="ABA116" s="128"/>
      <c r="ABB116" s="128"/>
      <c r="ABC116" s="128"/>
      <c r="ABD116" s="128"/>
      <c r="ABE116" s="128"/>
      <c r="ABF116" s="128"/>
      <c r="ABG116" s="128"/>
      <c r="ABH116" s="128"/>
      <c r="ABI116" s="128"/>
      <c r="ABJ116" s="128"/>
      <c r="ABK116" s="128"/>
      <c r="ABL116" s="128"/>
      <c r="ABM116" s="128"/>
      <c r="ABN116" s="128"/>
      <c r="ABO116" s="128"/>
      <c r="ABP116" s="128"/>
      <c r="ABQ116" s="128"/>
      <c r="ABR116" s="128"/>
      <c r="ABS116" s="128"/>
      <c r="ABT116" s="128"/>
      <c r="ABU116" s="128"/>
      <c r="ABV116" s="128"/>
      <c r="ABW116" s="128"/>
      <c r="ABX116" s="128"/>
      <c r="ABY116" s="128"/>
      <c r="ABZ116" s="128"/>
      <c r="ACA116" s="128"/>
      <c r="ACB116" s="128"/>
      <c r="ACC116" s="128"/>
      <c r="ACD116" s="128"/>
      <c r="ACE116" s="128"/>
      <c r="ACF116" s="128"/>
      <c r="ACG116" s="128"/>
      <c r="ACH116" s="128"/>
      <c r="ACI116" s="128"/>
      <c r="ACJ116" s="128"/>
      <c r="ACK116" s="128"/>
      <c r="ACL116" s="128"/>
      <c r="ACM116" s="128"/>
      <c r="ACN116" s="128"/>
      <c r="ACO116" s="128"/>
      <c r="ACP116" s="128"/>
      <c r="ACQ116" s="128"/>
      <c r="ACR116" s="128"/>
      <c r="ACS116" s="128"/>
      <c r="ACT116" s="128"/>
      <c r="ACU116" s="128"/>
      <c r="ACV116" s="128"/>
      <c r="ACW116" s="128"/>
      <c r="ACX116" s="128"/>
      <c r="ACY116" s="128"/>
      <c r="ACZ116" s="128"/>
      <c r="ADA116" s="128"/>
      <c r="ADB116" s="128"/>
      <c r="ADC116" s="128"/>
      <c r="ADD116" s="128"/>
      <c r="ADE116" s="128"/>
      <c r="ADF116" s="128"/>
      <c r="ADG116" s="128"/>
      <c r="ADH116" s="128"/>
      <c r="ADI116" s="128"/>
      <c r="ADJ116" s="128"/>
      <c r="ADK116" s="128"/>
      <c r="ADL116" s="128"/>
      <c r="ADM116" s="128"/>
      <c r="ADN116" s="128"/>
      <c r="ADO116" s="128"/>
      <c r="ADP116" s="128"/>
      <c r="ADQ116" s="128"/>
      <c r="ADR116" s="128"/>
      <c r="ADS116" s="128"/>
      <c r="ADT116" s="128"/>
      <c r="ADU116" s="128"/>
      <c r="ADV116" s="128"/>
      <c r="ADW116" s="128"/>
      <c r="ADX116" s="128"/>
      <c r="ADY116" s="128"/>
      <c r="ADZ116" s="128"/>
      <c r="AEA116" s="128"/>
      <c r="AEB116" s="128"/>
      <c r="AEC116" s="128"/>
      <c r="AED116" s="128"/>
      <c r="AEE116" s="128"/>
      <c r="AEF116" s="128"/>
      <c r="AEG116" s="128"/>
      <c r="AEH116" s="128"/>
      <c r="AEI116" s="128"/>
      <c r="AEJ116" s="128"/>
      <c r="AEK116" s="128"/>
      <c r="AEL116" s="128"/>
      <c r="AEM116" s="128"/>
      <c r="AEN116" s="128"/>
      <c r="AEO116" s="128"/>
      <c r="AEP116" s="128"/>
      <c r="AEQ116" s="128"/>
      <c r="AER116" s="128"/>
      <c r="AES116" s="128"/>
      <c r="AET116" s="128"/>
      <c r="AEU116" s="128"/>
      <c r="AEV116" s="128"/>
      <c r="AEW116" s="128"/>
      <c r="AEX116" s="128"/>
      <c r="AEY116" s="128"/>
      <c r="AEZ116" s="128"/>
      <c r="AFA116" s="128"/>
      <c r="AFB116" s="128"/>
      <c r="AFC116" s="128"/>
      <c r="AFD116" s="128"/>
      <c r="AFE116" s="128"/>
      <c r="AFF116" s="128"/>
      <c r="AFG116" s="128"/>
      <c r="AFH116" s="128"/>
      <c r="AFI116" s="128"/>
      <c r="AFJ116" s="128"/>
      <c r="AFK116" s="128"/>
      <c r="AFL116" s="128"/>
      <c r="AFM116" s="128"/>
      <c r="AFN116" s="128"/>
      <c r="AFO116" s="128"/>
      <c r="AFP116" s="128"/>
      <c r="AFQ116" s="128"/>
      <c r="AFR116" s="128"/>
      <c r="AFS116" s="128"/>
      <c r="AFT116" s="128"/>
      <c r="AFU116" s="128"/>
      <c r="AFV116" s="128"/>
      <c r="AFW116" s="128"/>
      <c r="AFX116" s="128"/>
      <c r="AFY116" s="128"/>
      <c r="AFZ116" s="128"/>
      <c r="AGA116" s="128"/>
      <c r="AGB116" s="128"/>
      <c r="AGC116" s="128"/>
      <c r="AGD116" s="128"/>
      <c r="AGE116" s="128"/>
      <c r="AGF116" s="128"/>
      <c r="AGG116" s="128"/>
      <c r="AGH116" s="128"/>
      <c r="AGI116" s="128"/>
      <c r="AGJ116" s="128"/>
      <c r="AGK116" s="128"/>
      <c r="AGL116" s="128"/>
      <c r="AGM116" s="128"/>
      <c r="AGN116" s="128"/>
      <c r="AGO116" s="128"/>
      <c r="AGP116" s="128"/>
      <c r="AGQ116" s="128"/>
      <c r="AGR116" s="128"/>
      <c r="AGS116" s="128"/>
      <c r="AGT116" s="128"/>
      <c r="AGU116" s="128"/>
      <c r="AGV116" s="128"/>
      <c r="AGW116" s="128"/>
      <c r="AGX116" s="128"/>
      <c r="AGY116" s="128"/>
      <c r="AGZ116" s="128"/>
      <c r="AHA116" s="128"/>
      <c r="AHB116" s="128"/>
      <c r="AHC116" s="128"/>
      <c r="AHD116" s="128"/>
      <c r="AHE116" s="128"/>
      <c r="AHF116" s="128"/>
      <c r="AHG116" s="128"/>
      <c r="AHH116" s="128"/>
      <c r="AHI116" s="128"/>
      <c r="AHJ116" s="128"/>
      <c r="AHK116" s="128"/>
      <c r="AHL116" s="128"/>
      <c r="AHM116" s="128"/>
      <c r="AHN116" s="128"/>
      <c r="AHO116" s="128"/>
      <c r="AHP116" s="128"/>
      <c r="AHQ116" s="128"/>
      <c r="AHR116" s="128"/>
      <c r="AHS116" s="128"/>
      <c r="AHT116" s="128"/>
      <c r="AHU116" s="128"/>
      <c r="AHV116" s="128"/>
      <c r="AHW116" s="128"/>
      <c r="AHX116" s="128"/>
      <c r="AHY116" s="128"/>
      <c r="AHZ116" s="128"/>
      <c r="AIA116" s="128"/>
      <c r="AIB116" s="128"/>
      <c r="AIC116" s="128"/>
      <c r="AID116" s="128"/>
      <c r="AIE116" s="128"/>
      <c r="AIF116" s="128"/>
      <c r="AIG116" s="128"/>
      <c r="AIH116" s="128"/>
      <c r="AII116" s="128"/>
      <c r="AIJ116" s="128"/>
      <c r="AIK116" s="128"/>
      <c r="AIL116" s="128"/>
      <c r="AIM116" s="128"/>
      <c r="AIN116" s="128"/>
      <c r="AIO116" s="128"/>
      <c r="AIP116" s="128"/>
      <c r="AIQ116" s="128"/>
      <c r="AIR116" s="128"/>
      <c r="AIS116" s="128"/>
      <c r="AIT116" s="128"/>
      <c r="AIU116" s="128"/>
      <c r="AIV116" s="128"/>
      <c r="AIW116" s="128"/>
      <c r="AIX116" s="128"/>
      <c r="AIY116" s="128"/>
      <c r="AIZ116" s="128"/>
      <c r="AJA116" s="128"/>
      <c r="AJB116" s="128"/>
      <c r="AJC116" s="128"/>
      <c r="AJD116" s="128"/>
      <c r="AJE116" s="128"/>
      <c r="AJF116" s="128"/>
      <c r="AJG116" s="128"/>
      <c r="AJH116" s="128"/>
      <c r="AJI116" s="128"/>
      <c r="AJJ116" s="128"/>
      <c r="AJK116" s="128"/>
      <c r="AJL116" s="128"/>
      <c r="AJM116" s="128"/>
      <c r="AJN116" s="128"/>
      <c r="AJO116" s="128"/>
      <c r="AJP116" s="128"/>
      <c r="AJQ116" s="128"/>
      <c r="AJR116" s="128"/>
      <c r="AJS116" s="128"/>
      <c r="AJT116" s="128"/>
      <c r="AJU116" s="128"/>
      <c r="AJV116" s="128"/>
      <c r="AJW116" s="128"/>
      <c r="AJX116" s="128"/>
      <c r="AJY116" s="128"/>
      <c r="AJZ116" s="128"/>
      <c r="AKA116" s="128"/>
      <c r="AKB116" s="128"/>
      <c r="AKC116" s="128"/>
      <c r="AKD116" s="128"/>
      <c r="AKE116" s="128"/>
      <c r="AKF116" s="128"/>
      <c r="AKG116" s="128"/>
      <c r="AKH116" s="128"/>
      <c r="AKI116" s="128"/>
      <c r="AKJ116" s="128"/>
      <c r="AKK116" s="128"/>
      <c r="AKL116" s="128"/>
      <c r="AKM116" s="128"/>
      <c r="AKN116" s="128"/>
      <c r="AKO116" s="128"/>
      <c r="AKP116" s="128"/>
      <c r="AKQ116" s="128"/>
      <c r="AKR116" s="128"/>
      <c r="AKS116" s="128"/>
      <c r="AKT116" s="128"/>
      <c r="AKU116" s="128"/>
      <c r="AKV116" s="128"/>
      <c r="AKW116" s="128"/>
      <c r="AKX116" s="128"/>
      <c r="AKY116" s="128"/>
      <c r="AKZ116" s="128"/>
      <c r="ALA116" s="128"/>
      <c r="ALB116" s="128"/>
      <c r="ALC116" s="128"/>
      <c r="ALD116" s="128"/>
      <c r="ALE116" s="128"/>
      <c r="ALF116" s="128"/>
      <c r="ALG116" s="128"/>
      <c r="ALH116" s="128"/>
      <c r="ALI116" s="128"/>
      <c r="ALJ116" s="128"/>
      <c r="ALK116" s="128"/>
      <c r="ALL116" s="128"/>
      <c r="ALM116" s="128"/>
      <c r="ALN116" s="128"/>
      <c r="ALO116" s="128"/>
      <c r="ALP116" s="128"/>
      <c r="ALQ116" s="128"/>
      <c r="ALR116" s="128"/>
      <c r="ALS116" s="128"/>
      <c r="ALT116" s="128"/>
      <c r="ALU116" s="128"/>
      <c r="ALV116" s="128"/>
      <c r="ALW116" s="128"/>
      <c r="ALX116" s="128"/>
      <c r="ALY116" s="128"/>
      <c r="ALZ116" s="128"/>
      <c r="AMA116" s="130"/>
      <c r="AMB116" s="130"/>
      <c r="AMC116" s="130"/>
      <c r="AMD116" s="130"/>
      <c r="AME116" s="130"/>
      <c r="AMF116" s="130"/>
      <c r="AMG116" s="130"/>
      <c r="AMH116" s="130"/>
    </row>
    <row r="117" spans="1:1022">
      <c r="A117" s="16" t="s">
        <v>21</v>
      </c>
      <c r="B117" s="16" t="s">
        <v>458</v>
      </c>
      <c r="C117" s="16" t="s">
        <v>459</v>
      </c>
      <c r="D117" s="16"/>
      <c r="E117" s="17"/>
      <c r="F117" s="25" t="s">
        <v>440</v>
      </c>
      <c r="G117" s="26"/>
      <c r="H117" s="17">
        <v>1</v>
      </c>
      <c r="I117" s="16" t="s">
        <v>26</v>
      </c>
      <c r="J117" s="19"/>
      <c r="K117" s="127">
        <v>0.01</v>
      </c>
      <c r="L117" s="18">
        <f>SUM(K117*H117)</f>
        <v>0.01</v>
      </c>
      <c r="M117" s="19"/>
      <c r="N117" s="34">
        <v>1050</v>
      </c>
      <c r="O117" s="23" t="s">
        <v>441</v>
      </c>
      <c r="P117" s="56">
        <v>41919</v>
      </c>
      <c r="Q117" s="56">
        <v>41933</v>
      </c>
      <c r="R117" s="56" t="s">
        <v>460</v>
      </c>
      <c r="S117" s="16"/>
      <c r="T117" s="10"/>
      <c r="U117" s="33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  <c r="XL117" s="10"/>
      <c r="XM117" s="10"/>
      <c r="XN117" s="10"/>
      <c r="XO117" s="10"/>
      <c r="XP117" s="10"/>
      <c r="XQ117" s="10"/>
      <c r="XR117" s="10"/>
      <c r="XS117" s="10"/>
      <c r="XT117" s="10"/>
      <c r="XU117" s="10"/>
      <c r="XV117" s="10"/>
      <c r="XW117" s="10"/>
      <c r="XX117" s="10"/>
      <c r="XY117" s="10"/>
      <c r="XZ117" s="10"/>
      <c r="YA117" s="10"/>
      <c r="YB117" s="10"/>
      <c r="YC117" s="10"/>
      <c r="YD117" s="10"/>
      <c r="YE117" s="10"/>
      <c r="YF117" s="10"/>
      <c r="YG117" s="10"/>
      <c r="YH117" s="10"/>
      <c r="YI117" s="10"/>
      <c r="YJ117" s="10"/>
      <c r="YK117" s="10"/>
      <c r="YL117" s="10"/>
      <c r="YM117" s="10"/>
      <c r="YN117" s="10"/>
      <c r="YO117" s="10"/>
      <c r="YP117" s="10"/>
      <c r="YQ117" s="10"/>
      <c r="YR117" s="10"/>
      <c r="YS117" s="10"/>
      <c r="YT117" s="10"/>
      <c r="YU117" s="10"/>
      <c r="YV117" s="10"/>
      <c r="YW117" s="10"/>
      <c r="YX117" s="10"/>
      <c r="YY117" s="10"/>
      <c r="YZ117" s="10"/>
      <c r="ZA117" s="10"/>
      <c r="ZB117" s="10"/>
      <c r="ZC117" s="10"/>
      <c r="ZD117" s="10"/>
      <c r="ZE117" s="10"/>
      <c r="ZF117" s="10"/>
      <c r="ZG117" s="10"/>
      <c r="ZH117" s="10"/>
      <c r="ZI117" s="10"/>
      <c r="ZJ117" s="10"/>
      <c r="ZK117" s="10"/>
      <c r="ZL117" s="10"/>
      <c r="ZM117" s="10"/>
      <c r="ZN117" s="10"/>
      <c r="ZO117" s="10"/>
      <c r="ZP117" s="10"/>
      <c r="ZQ117" s="10"/>
      <c r="ZR117" s="10"/>
      <c r="ZS117" s="10"/>
      <c r="ZT117" s="10"/>
      <c r="ZU117" s="10"/>
      <c r="ZV117" s="10"/>
      <c r="ZW117" s="10"/>
      <c r="ZX117" s="10"/>
      <c r="ZY117" s="10"/>
      <c r="ZZ117" s="10"/>
      <c r="AAA117" s="10"/>
      <c r="AAB117" s="10"/>
      <c r="AAC117" s="10"/>
      <c r="AAD117" s="10"/>
      <c r="AAE117" s="10"/>
      <c r="AAF117" s="10"/>
      <c r="AAG117" s="10"/>
      <c r="AAH117" s="10"/>
      <c r="AAI117" s="10"/>
      <c r="AAJ117" s="10"/>
      <c r="AAK117" s="10"/>
      <c r="AAL117" s="10"/>
      <c r="AAM117" s="10"/>
      <c r="AAN117" s="10"/>
      <c r="AAO117" s="10"/>
      <c r="AAP117" s="10"/>
      <c r="AAQ117" s="10"/>
      <c r="AAR117" s="10"/>
      <c r="AAS117" s="10"/>
      <c r="AAT117" s="10"/>
      <c r="AAU117" s="10"/>
      <c r="AAV117" s="10"/>
      <c r="AAW117" s="10"/>
      <c r="AAX117" s="10"/>
      <c r="AAY117" s="10"/>
      <c r="AAZ117" s="10"/>
      <c r="ABA117" s="10"/>
      <c r="ABB117" s="10"/>
      <c r="ABC117" s="10"/>
      <c r="ABD117" s="10"/>
      <c r="ABE117" s="10"/>
      <c r="ABF117" s="10"/>
      <c r="ABG117" s="10"/>
      <c r="ABH117" s="10"/>
      <c r="ABI117" s="10"/>
      <c r="ABJ117" s="10"/>
      <c r="ABK117" s="10"/>
      <c r="ABL117" s="10"/>
      <c r="ABM117" s="10"/>
      <c r="ABN117" s="10"/>
      <c r="ABO117" s="10"/>
      <c r="ABP117" s="10"/>
      <c r="ABQ117" s="10"/>
      <c r="ABR117" s="10"/>
      <c r="ABS117" s="10"/>
      <c r="ABT117" s="10"/>
      <c r="ABU117" s="10"/>
      <c r="ABV117" s="10"/>
      <c r="ABW117" s="10"/>
      <c r="ABX117" s="10"/>
      <c r="ABY117" s="10"/>
      <c r="ABZ117" s="10"/>
      <c r="ACA117" s="10"/>
      <c r="ACB117" s="10"/>
      <c r="ACC117" s="10"/>
      <c r="ACD117" s="10"/>
      <c r="ACE117" s="10"/>
      <c r="ACF117" s="10"/>
      <c r="ACG117" s="10"/>
      <c r="ACH117" s="10"/>
      <c r="ACI117" s="10"/>
      <c r="ACJ117" s="10"/>
      <c r="ACK117" s="10"/>
      <c r="ACL117" s="10"/>
      <c r="ACM117" s="10"/>
      <c r="ACN117" s="10"/>
      <c r="ACO117" s="10"/>
      <c r="ACP117" s="10"/>
      <c r="ACQ117" s="10"/>
      <c r="ACR117" s="10"/>
      <c r="ACS117" s="10"/>
      <c r="ACT117" s="10"/>
      <c r="ACU117" s="10"/>
      <c r="ACV117" s="10"/>
      <c r="ACW117" s="10"/>
      <c r="ACX117" s="10"/>
      <c r="ACY117" s="10"/>
      <c r="ACZ117" s="10"/>
      <c r="ADA117" s="10"/>
      <c r="ADB117" s="10"/>
      <c r="ADC117" s="10"/>
      <c r="ADD117" s="10"/>
      <c r="ADE117" s="10"/>
      <c r="ADF117" s="10"/>
      <c r="ADG117" s="10"/>
      <c r="ADH117" s="10"/>
      <c r="ADI117" s="10"/>
      <c r="ADJ117" s="10"/>
      <c r="ADK117" s="10"/>
      <c r="ADL117" s="10"/>
      <c r="ADM117" s="10"/>
      <c r="ADN117" s="10"/>
      <c r="ADO117" s="10"/>
      <c r="ADP117" s="10"/>
      <c r="ADQ117" s="10"/>
      <c r="ADR117" s="10"/>
      <c r="ADS117" s="10"/>
      <c r="ADT117" s="10"/>
      <c r="ADU117" s="10"/>
      <c r="ADV117" s="10"/>
      <c r="ADW117" s="10"/>
      <c r="ADX117" s="10"/>
      <c r="ADY117" s="10"/>
      <c r="ADZ117" s="10"/>
      <c r="AEA117" s="10"/>
      <c r="AEB117" s="10"/>
      <c r="AEC117" s="10"/>
      <c r="AED117" s="10"/>
      <c r="AEE117" s="10"/>
      <c r="AEF117" s="10"/>
      <c r="AEG117" s="10"/>
      <c r="AEH117" s="10"/>
      <c r="AEI117" s="10"/>
      <c r="AEJ117" s="10"/>
      <c r="AEK117" s="10"/>
      <c r="AEL117" s="10"/>
      <c r="AEM117" s="10"/>
      <c r="AEN117" s="10"/>
      <c r="AEO117" s="10"/>
      <c r="AEP117" s="10"/>
      <c r="AEQ117" s="10"/>
      <c r="AER117" s="10"/>
      <c r="AES117" s="10"/>
      <c r="AET117" s="10"/>
      <c r="AEU117" s="10"/>
      <c r="AEV117" s="10"/>
      <c r="AEW117" s="10"/>
      <c r="AEX117" s="10"/>
      <c r="AEY117" s="10"/>
      <c r="AEZ117" s="10"/>
      <c r="AFA117" s="10"/>
      <c r="AFB117" s="10"/>
      <c r="AFC117" s="10"/>
      <c r="AFD117" s="10"/>
      <c r="AFE117" s="10"/>
      <c r="AFF117" s="10"/>
      <c r="AFG117" s="10"/>
      <c r="AFH117" s="10"/>
      <c r="AFI117" s="10"/>
      <c r="AFJ117" s="10"/>
      <c r="AFK117" s="10"/>
      <c r="AFL117" s="10"/>
      <c r="AFM117" s="10"/>
      <c r="AFN117" s="10"/>
      <c r="AFO117" s="10"/>
      <c r="AFP117" s="10"/>
      <c r="AFQ117" s="10"/>
      <c r="AFR117" s="10"/>
      <c r="AFS117" s="10"/>
      <c r="AFT117" s="10"/>
      <c r="AFU117" s="10"/>
      <c r="AFV117" s="10"/>
      <c r="AFW117" s="10"/>
      <c r="AFX117" s="10"/>
      <c r="AFY117" s="10"/>
      <c r="AFZ117" s="10"/>
      <c r="AGA117" s="10"/>
      <c r="AGB117" s="10"/>
      <c r="AGC117" s="10"/>
      <c r="AGD117" s="10"/>
      <c r="AGE117" s="10"/>
      <c r="AGF117" s="10"/>
      <c r="AGG117" s="10"/>
      <c r="AGH117" s="10"/>
      <c r="AGI117" s="10"/>
      <c r="AGJ117" s="10"/>
      <c r="AGK117" s="10"/>
      <c r="AGL117" s="10"/>
      <c r="AGM117" s="10"/>
      <c r="AGN117" s="10"/>
      <c r="AGO117" s="10"/>
      <c r="AGP117" s="10"/>
      <c r="AGQ117" s="10"/>
      <c r="AGR117" s="10"/>
      <c r="AGS117" s="10"/>
      <c r="AGT117" s="10"/>
      <c r="AGU117" s="10"/>
      <c r="AGV117" s="10"/>
      <c r="AGW117" s="10"/>
      <c r="AGX117" s="10"/>
      <c r="AGY117" s="10"/>
      <c r="AGZ117" s="10"/>
      <c r="AHA117" s="10"/>
      <c r="AHB117" s="10"/>
      <c r="AHC117" s="10"/>
      <c r="AHD117" s="10"/>
      <c r="AHE117" s="10"/>
      <c r="AHF117" s="10"/>
      <c r="AHG117" s="10"/>
      <c r="AHH117" s="10"/>
      <c r="AHI117" s="10"/>
      <c r="AHJ117" s="10"/>
      <c r="AHK117" s="10"/>
      <c r="AHL117" s="10"/>
      <c r="AHM117" s="10"/>
      <c r="AHN117" s="10"/>
      <c r="AHO117" s="10"/>
      <c r="AHP117" s="10"/>
      <c r="AHQ117" s="10"/>
      <c r="AHR117" s="10"/>
      <c r="AHS117" s="10"/>
      <c r="AHT117" s="10"/>
      <c r="AHU117" s="10"/>
      <c r="AHV117" s="10"/>
      <c r="AHW117" s="10"/>
      <c r="AHX117" s="10"/>
      <c r="AHY117" s="10"/>
      <c r="AHZ117" s="10"/>
      <c r="AIA117" s="10"/>
      <c r="AIB117" s="10"/>
      <c r="AIC117" s="10"/>
      <c r="AID117" s="10"/>
      <c r="AIE117" s="10"/>
      <c r="AIF117" s="10"/>
      <c r="AIG117" s="10"/>
      <c r="AIH117" s="10"/>
      <c r="AII117" s="10"/>
      <c r="AIJ117" s="10"/>
      <c r="AIK117" s="10"/>
      <c r="AIL117" s="10"/>
      <c r="AIM117" s="10"/>
      <c r="AIN117" s="10"/>
      <c r="AIO117" s="10"/>
      <c r="AIP117" s="10"/>
      <c r="AIQ117" s="10"/>
      <c r="AIR117" s="10"/>
      <c r="AIS117" s="10"/>
      <c r="AIT117" s="10"/>
      <c r="AIU117" s="10"/>
      <c r="AIV117" s="10"/>
      <c r="AIW117" s="10"/>
      <c r="AIX117" s="10"/>
      <c r="AIY117" s="10"/>
      <c r="AIZ117" s="10"/>
      <c r="AJA117" s="10"/>
      <c r="AJB117" s="10"/>
      <c r="AJC117" s="10"/>
      <c r="AJD117" s="10"/>
      <c r="AJE117" s="10"/>
      <c r="AJF117" s="10"/>
      <c r="AJG117" s="10"/>
      <c r="AJH117" s="10"/>
      <c r="AJI117" s="10"/>
      <c r="AJJ117" s="10"/>
      <c r="AJK117" s="10"/>
      <c r="AJL117" s="10"/>
      <c r="AJM117" s="10"/>
      <c r="AJN117" s="10"/>
      <c r="AJO117" s="10"/>
      <c r="AJP117" s="10"/>
      <c r="AJQ117" s="10"/>
      <c r="AJR117" s="10"/>
      <c r="AJS117" s="10"/>
      <c r="AJT117" s="10"/>
      <c r="AJU117" s="10"/>
      <c r="AJV117" s="10"/>
      <c r="AJW117" s="10"/>
      <c r="AJX117" s="10"/>
      <c r="AJY117" s="10"/>
      <c r="AJZ117" s="10"/>
      <c r="AKA117" s="10"/>
      <c r="AKB117" s="10"/>
      <c r="AKC117" s="10"/>
      <c r="AKD117" s="10"/>
      <c r="AKE117" s="10"/>
      <c r="AKF117" s="10"/>
      <c r="AKG117" s="10"/>
      <c r="AKH117" s="10"/>
      <c r="AKI117" s="10"/>
      <c r="AKJ117" s="10"/>
      <c r="AKK117" s="10"/>
      <c r="AKL117" s="10"/>
      <c r="AKM117" s="10"/>
      <c r="AKN117" s="10"/>
      <c r="AKO117" s="10"/>
      <c r="AKP117" s="10"/>
      <c r="AKQ117" s="10"/>
      <c r="AKR117" s="10"/>
      <c r="AKS117" s="10"/>
      <c r="AKT117" s="10"/>
      <c r="AKU117" s="10"/>
      <c r="AKV117" s="10"/>
      <c r="AKW117" s="10"/>
      <c r="AKX117" s="10"/>
      <c r="AKY117" s="10"/>
      <c r="AKZ117" s="10"/>
      <c r="ALA117" s="10"/>
      <c r="ALB117" s="10"/>
      <c r="ALC117" s="10"/>
      <c r="ALD117" s="10"/>
      <c r="ALE117" s="10"/>
      <c r="ALF117" s="10"/>
      <c r="ALG117" s="10"/>
      <c r="ALH117" s="10"/>
      <c r="ALI117" s="10"/>
      <c r="ALJ117" s="10"/>
      <c r="ALK117" s="10"/>
      <c r="ALL117" s="10"/>
      <c r="ALM117" s="10"/>
      <c r="ALN117" s="10"/>
      <c r="ALO117" s="10"/>
      <c r="ALP117" s="10"/>
      <c r="ALQ117" s="10"/>
      <c r="ALR117" s="10"/>
      <c r="ALS117" s="10"/>
      <c r="ALT117" s="10"/>
      <c r="ALU117" s="10"/>
      <c r="ALV117" s="10"/>
      <c r="ALW117" s="10"/>
      <c r="ALX117" s="10"/>
      <c r="ALY117" s="10"/>
      <c r="ALZ117" s="10"/>
    </row>
    <row r="118" spans="1:1022" ht="15">
      <c r="A118" s="39" t="s">
        <v>21</v>
      </c>
      <c r="B118" s="39" t="s">
        <v>461</v>
      </c>
      <c r="C118" s="39" t="s">
        <v>462</v>
      </c>
      <c r="D118" s="39"/>
      <c r="E118" s="40">
        <v>11125995</v>
      </c>
      <c r="F118" s="131" t="s">
        <v>434</v>
      </c>
      <c r="G118" s="132">
        <v>11125995</v>
      </c>
      <c r="H118" s="133">
        <v>79</v>
      </c>
      <c r="I118" s="39" t="s">
        <v>26</v>
      </c>
      <c r="J118" s="42"/>
      <c r="K118" s="134">
        <v>7.3200000000000001E-2</v>
      </c>
      <c r="L118" s="41">
        <f>SUM(K118*H118)</f>
        <v>5.7827999999999999</v>
      </c>
      <c r="M118" s="42"/>
      <c r="N118" s="43">
        <f>$T$1*H118</f>
        <v>79000</v>
      </c>
      <c r="O118" s="40" t="s">
        <v>463</v>
      </c>
      <c r="P118" s="44">
        <v>41899</v>
      </c>
      <c r="Q118" s="44" t="s">
        <v>122</v>
      </c>
      <c r="R118" s="45" t="s">
        <v>464</v>
      </c>
      <c r="S118" s="39" t="s">
        <v>465</v>
      </c>
      <c r="T118" s="37" t="s">
        <v>416</v>
      </c>
      <c r="U118" s="135" t="s">
        <v>466</v>
      </c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  <c r="IW118" s="37"/>
      <c r="IX118" s="37"/>
      <c r="IY118" s="37"/>
      <c r="IZ118" s="37"/>
      <c r="JA118" s="37"/>
      <c r="JB118" s="37"/>
      <c r="JC118" s="37"/>
      <c r="JD118" s="37"/>
      <c r="JE118" s="37"/>
      <c r="JF118" s="37"/>
      <c r="JG118" s="37"/>
      <c r="JH118" s="37"/>
      <c r="JI118" s="37"/>
      <c r="JJ118" s="37"/>
      <c r="JK118" s="37"/>
      <c r="JL118" s="37"/>
      <c r="JM118" s="37"/>
      <c r="JN118" s="37"/>
      <c r="JO118" s="37"/>
      <c r="JP118" s="37"/>
      <c r="JQ118" s="37"/>
      <c r="JR118" s="37"/>
      <c r="JS118" s="37"/>
      <c r="JT118" s="37"/>
      <c r="JU118" s="37"/>
      <c r="JV118" s="37"/>
      <c r="JW118" s="37"/>
      <c r="JX118" s="37"/>
      <c r="JY118" s="37"/>
      <c r="JZ118" s="37"/>
      <c r="KA118" s="37"/>
      <c r="KB118" s="37"/>
      <c r="KC118" s="37"/>
      <c r="KD118" s="37"/>
      <c r="KE118" s="37"/>
      <c r="KF118" s="37"/>
      <c r="KG118" s="37"/>
      <c r="KH118" s="37"/>
      <c r="KI118" s="37"/>
      <c r="KJ118" s="37"/>
      <c r="KK118" s="37"/>
      <c r="KL118" s="37"/>
      <c r="KM118" s="37"/>
      <c r="KN118" s="37"/>
      <c r="KO118" s="37"/>
      <c r="KP118" s="37"/>
      <c r="KQ118" s="37"/>
      <c r="KR118" s="37"/>
      <c r="KS118" s="37"/>
      <c r="KT118" s="37"/>
      <c r="KU118" s="37"/>
      <c r="KV118" s="37"/>
      <c r="KW118" s="37"/>
      <c r="KX118" s="37"/>
      <c r="KY118" s="37"/>
      <c r="KZ118" s="37"/>
      <c r="LA118" s="37"/>
      <c r="LB118" s="37"/>
      <c r="LC118" s="37"/>
      <c r="LD118" s="37"/>
      <c r="LE118" s="37"/>
      <c r="LF118" s="37"/>
      <c r="LG118" s="37"/>
      <c r="LH118" s="37"/>
      <c r="LI118" s="37"/>
      <c r="LJ118" s="37"/>
      <c r="LK118" s="37"/>
      <c r="LL118" s="37"/>
      <c r="LM118" s="37"/>
      <c r="LN118" s="37"/>
      <c r="LO118" s="37"/>
      <c r="LP118" s="37"/>
      <c r="LQ118" s="37"/>
      <c r="LR118" s="37"/>
      <c r="LS118" s="37"/>
      <c r="LT118" s="37"/>
      <c r="LU118" s="37"/>
      <c r="LV118" s="37"/>
      <c r="LW118" s="37"/>
      <c r="LX118" s="37"/>
      <c r="LY118" s="37"/>
      <c r="LZ118" s="37"/>
      <c r="MA118" s="37"/>
      <c r="MB118" s="37"/>
      <c r="MC118" s="37"/>
      <c r="MD118" s="37"/>
      <c r="ME118" s="37"/>
      <c r="MF118" s="37"/>
      <c r="MG118" s="37"/>
      <c r="MH118" s="37"/>
      <c r="MI118" s="37"/>
      <c r="MJ118" s="37"/>
      <c r="MK118" s="37"/>
      <c r="ML118" s="37"/>
      <c r="MM118" s="37"/>
      <c r="MN118" s="37"/>
      <c r="MO118" s="37"/>
      <c r="MP118" s="37"/>
      <c r="MQ118" s="37"/>
      <c r="MR118" s="37"/>
      <c r="MS118" s="37"/>
      <c r="MT118" s="37"/>
      <c r="MU118" s="37"/>
      <c r="MV118" s="37"/>
      <c r="MW118" s="37"/>
      <c r="MX118" s="37"/>
      <c r="MY118" s="37"/>
      <c r="MZ118" s="37"/>
      <c r="NA118" s="37"/>
      <c r="NB118" s="37"/>
      <c r="NC118" s="37"/>
      <c r="ND118" s="37"/>
      <c r="NE118" s="37"/>
      <c r="NF118" s="37"/>
      <c r="NG118" s="37"/>
      <c r="NH118" s="37"/>
      <c r="NI118" s="37"/>
      <c r="NJ118" s="37"/>
      <c r="NK118" s="37"/>
      <c r="NL118" s="37"/>
      <c r="NM118" s="37"/>
      <c r="NN118" s="37"/>
      <c r="NO118" s="37"/>
      <c r="NP118" s="37"/>
      <c r="NQ118" s="37"/>
      <c r="NR118" s="37"/>
      <c r="NS118" s="37"/>
      <c r="NT118" s="37"/>
      <c r="NU118" s="37"/>
      <c r="NV118" s="37"/>
      <c r="NW118" s="37"/>
      <c r="NX118" s="37"/>
      <c r="NY118" s="37"/>
      <c r="NZ118" s="37"/>
      <c r="OA118" s="37"/>
      <c r="OB118" s="37"/>
      <c r="OC118" s="37"/>
      <c r="OD118" s="37"/>
      <c r="OE118" s="37"/>
      <c r="OF118" s="37"/>
      <c r="OG118" s="37"/>
      <c r="OH118" s="37"/>
      <c r="OI118" s="37"/>
      <c r="OJ118" s="37"/>
      <c r="OK118" s="37"/>
      <c r="OL118" s="37"/>
      <c r="OM118" s="37"/>
      <c r="ON118" s="37"/>
      <c r="OO118" s="37"/>
      <c r="OP118" s="37"/>
      <c r="OQ118" s="37"/>
      <c r="OR118" s="37"/>
      <c r="OS118" s="37"/>
      <c r="OT118" s="37"/>
      <c r="OU118" s="37"/>
      <c r="OV118" s="37"/>
      <c r="OW118" s="37"/>
      <c r="OX118" s="37"/>
      <c r="OY118" s="37"/>
      <c r="OZ118" s="37"/>
      <c r="PA118" s="37"/>
      <c r="PB118" s="37"/>
      <c r="PC118" s="37"/>
      <c r="PD118" s="37"/>
      <c r="PE118" s="37"/>
      <c r="PF118" s="37"/>
      <c r="PG118" s="37"/>
      <c r="PH118" s="37"/>
      <c r="PI118" s="37"/>
      <c r="PJ118" s="37"/>
      <c r="PK118" s="37"/>
      <c r="PL118" s="37"/>
      <c r="PM118" s="37"/>
      <c r="PN118" s="37"/>
      <c r="PO118" s="37"/>
      <c r="PP118" s="37"/>
      <c r="PQ118" s="37"/>
      <c r="PR118" s="37"/>
      <c r="PS118" s="37"/>
      <c r="PT118" s="37"/>
      <c r="PU118" s="37"/>
      <c r="PV118" s="37"/>
      <c r="PW118" s="37"/>
      <c r="PX118" s="37"/>
      <c r="PY118" s="37"/>
      <c r="PZ118" s="37"/>
      <c r="QA118" s="37"/>
      <c r="QB118" s="37"/>
      <c r="QC118" s="37"/>
      <c r="QD118" s="37"/>
      <c r="QE118" s="37"/>
      <c r="QF118" s="37"/>
      <c r="QG118" s="37"/>
      <c r="QH118" s="37"/>
      <c r="QI118" s="37"/>
      <c r="QJ118" s="37"/>
      <c r="QK118" s="37"/>
      <c r="QL118" s="37"/>
      <c r="QM118" s="37"/>
      <c r="QN118" s="37"/>
      <c r="QO118" s="37"/>
      <c r="QP118" s="37"/>
      <c r="QQ118" s="37"/>
      <c r="QR118" s="37"/>
      <c r="QS118" s="37"/>
      <c r="QT118" s="37"/>
      <c r="QU118" s="37"/>
      <c r="QV118" s="37"/>
      <c r="QW118" s="37"/>
      <c r="QX118" s="37"/>
      <c r="QY118" s="37"/>
      <c r="QZ118" s="37"/>
      <c r="RA118" s="37"/>
      <c r="RB118" s="37"/>
      <c r="RC118" s="37"/>
      <c r="RD118" s="37"/>
      <c r="RE118" s="37"/>
      <c r="RF118" s="37"/>
      <c r="RG118" s="37"/>
      <c r="RH118" s="37"/>
      <c r="RI118" s="37"/>
      <c r="RJ118" s="37"/>
      <c r="RK118" s="37"/>
      <c r="RL118" s="37"/>
      <c r="RM118" s="37"/>
      <c r="RN118" s="37"/>
      <c r="RO118" s="37"/>
      <c r="RP118" s="37"/>
      <c r="RQ118" s="37"/>
      <c r="RR118" s="37"/>
      <c r="RS118" s="37"/>
      <c r="RT118" s="37"/>
      <c r="RU118" s="37"/>
      <c r="RV118" s="37"/>
      <c r="RW118" s="37"/>
      <c r="RX118" s="37"/>
      <c r="RY118" s="37"/>
      <c r="RZ118" s="37"/>
      <c r="SA118" s="37"/>
      <c r="SB118" s="37"/>
      <c r="SC118" s="37"/>
      <c r="SD118" s="37"/>
      <c r="SE118" s="37"/>
      <c r="SF118" s="37"/>
      <c r="SG118" s="37"/>
      <c r="SH118" s="37"/>
      <c r="SI118" s="37"/>
      <c r="SJ118" s="37"/>
      <c r="SK118" s="37"/>
      <c r="SL118" s="37"/>
      <c r="SM118" s="37"/>
      <c r="SN118" s="37"/>
      <c r="SO118" s="37"/>
      <c r="SP118" s="37"/>
      <c r="SQ118" s="37"/>
      <c r="SR118" s="37"/>
      <c r="SS118" s="37"/>
      <c r="ST118" s="37"/>
      <c r="SU118" s="37"/>
      <c r="SV118" s="37"/>
      <c r="SW118" s="37"/>
      <c r="SX118" s="37"/>
      <c r="SY118" s="37"/>
      <c r="SZ118" s="37"/>
      <c r="TA118" s="37"/>
      <c r="TB118" s="37"/>
      <c r="TC118" s="37"/>
      <c r="TD118" s="37"/>
      <c r="TE118" s="37"/>
      <c r="TF118" s="37"/>
      <c r="TG118" s="37"/>
      <c r="TH118" s="37"/>
      <c r="TI118" s="37"/>
      <c r="TJ118" s="37"/>
      <c r="TK118" s="37"/>
      <c r="TL118" s="37"/>
      <c r="TM118" s="37"/>
      <c r="TN118" s="37"/>
      <c r="TO118" s="37"/>
      <c r="TP118" s="37"/>
      <c r="TQ118" s="37"/>
      <c r="TR118" s="37"/>
      <c r="TS118" s="37"/>
      <c r="TT118" s="37"/>
      <c r="TU118" s="37"/>
      <c r="TV118" s="37"/>
      <c r="TW118" s="37"/>
      <c r="TX118" s="37"/>
      <c r="TY118" s="37"/>
      <c r="TZ118" s="37"/>
      <c r="UA118" s="37"/>
      <c r="UB118" s="37"/>
      <c r="UC118" s="37"/>
      <c r="UD118" s="37"/>
      <c r="UE118" s="37"/>
      <c r="UF118" s="37"/>
      <c r="UG118" s="37"/>
      <c r="UH118" s="37"/>
      <c r="UI118" s="37"/>
      <c r="UJ118" s="37"/>
      <c r="UK118" s="37"/>
      <c r="UL118" s="37"/>
      <c r="UM118" s="37"/>
      <c r="UN118" s="37"/>
      <c r="UO118" s="37"/>
      <c r="UP118" s="37"/>
      <c r="UQ118" s="37"/>
      <c r="UR118" s="37"/>
      <c r="US118" s="37"/>
      <c r="UT118" s="37"/>
      <c r="UU118" s="37"/>
      <c r="UV118" s="37"/>
      <c r="UW118" s="37"/>
      <c r="UX118" s="37"/>
      <c r="UY118" s="37"/>
      <c r="UZ118" s="37"/>
      <c r="VA118" s="37"/>
      <c r="VB118" s="37"/>
      <c r="VC118" s="37"/>
      <c r="VD118" s="37"/>
      <c r="VE118" s="37"/>
      <c r="VF118" s="37"/>
      <c r="VG118" s="37"/>
      <c r="VH118" s="37"/>
      <c r="VI118" s="37"/>
      <c r="VJ118" s="37"/>
      <c r="VK118" s="37"/>
      <c r="VL118" s="37"/>
      <c r="VM118" s="37"/>
      <c r="VN118" s="37"/>
      <c r="VO118" s="37"/>
      <c r="VP118" s="37"/>
      <c r="VQ118" s="37"/>
      <c r="VR118" s="37"/>
      <c r="VS118" s="37"/>
      <c r="VT118" s="37"/>
      <c r="VU118" s="37"/>
      <c r="VV118" s="37"/>
      <c r="VW118" s="37"/>
      <c r="VX118" s="37"/>
      <c r="VY118" s="37"/>
      <c r="VZ118" s="37"/>
      <c r="WA118" s="37"/>
      <c r="WB118" s="37"/>
      <c r="WC118" s="37"/>
      <c r="WD118" s="37"/>
      <c r="WE118" s="37"/>
      <c r="WF118" s="37"/>
      <c r="WG118" s="37"/>
      <c r="WH118" s="37"/>
      <c r="WI118" s="37"/>
      <c r="WJ118" s="37"/>
      <c r="WK118" s="37"/>
      <c r="WL118" s="37"/>
      <c r="WM118" s="37"/>
      <c r="WN118" s="37"/>
      <c r="WO118" s="37"/>
      <c r="WP118" s="37"/>
      <c r="WQ118" s="37"/>
      <c r="WR118" s="37"/>
      <c r="WS118" s="37"/>
      <c r="WT118" s="37"/>
      <c r="WU118" s="37"/>
      <c r="WV118" s="37"/>
      <c r="WW118" s="37"/>
      <c r="WX118" s="37"/>
      <c r="WY118" s="37"/>
      <c r="WZ118" s="37"/>
      <c r="XA118" s="37"/>
      <c r="XB118" s="37"/>
      <c r="XC118" s="37"/>
      <c r="XD118" s="37"/>
      <c r="XE118" s="37"/>
      <c r="XF118" s="37"/>
      <c r="XG118" s="37"/>
      <c r="XH118" s="37"/>
      <c r="XI118" s="37"/>
      <c r="XJ118" s="37"/>
      <c r="XK118" s="37"/>
      <c r="XL118" s="37"/>
      <c r="XM118" s="37"/>
      <c r="XN118" s="37"/>
      <c r="XO118" s="37"/>
      <c r="XP118" s="37"/>
      <c r="XQ118" s="37"/>
      <c r="XR118" s="37"/>
      <c r="XS118" s="37"/>
      <c r="XT118" s="37"/>
      <c r="XU118" s="37"/>
      <c r="XV118" s="37"/>
      <c r="XW118" s="37"/>
      <c r="XX118" s="37"/>
      <c r="XY118" s="37"/>
      <c r="XZ118" s="37"/>
      <c r="YA118" s="37"/>
      <c r="YB118" s="37"/>
      <c r="YC118" s="37"/>
      <c r="YD118" s="37"/>
      <c r="YE118" s="37"/>
      <c r="YF118" s="37"/>
      <c r="YG118" s="37"/>
      <c r="YH118" s="37"/>
      <c r="YI118" s="37"/>
      <c r="YJ118" s="37"/>
      <c r="YK118" s="37"/>
      <c r="YL118" s="37"/>
      <c r="YM118" s="37"/>
      <c r="YN118" s="37"/>
      <c r="YO118" s="37"/>
      <c r="YP118" s="37"/>
      <c r="YQ118" s="37"/>
      <c r="YR118" s="37"/>
      <c r="YS118" s="37"/>
      <c r="YT118" s="37"/>
      <c r="YU118" s="37"/>
      <c r="YV118" s="37"/>
      <c r="YW118" s="37"/>
      <c r="YX118" s="37"/>
      <c r="YY118" s="37"/>
      <c r="YZ118" s="37"/>
      <c r="ZA118" s="37"/>
      <c r="ZB118" s="37"/>
      <c r="ZC118" s="37"/>
      <c r="ZD118" s="37"/>
      <c r="ZE118" s="37"/>
      <c r="ZF118" s="37"/>
      <c r="ZG118" s="37"/>
      <c r="ZH118" s="37"/>
      <c r="ZI118" s="37"/>
      <c r="ZJ118" s="37"/>
      <c r="ZK118" s="37"/>
      <c r="ZL118" s="37"/>
      <c r="ZM118" s="37"/>
      <c r="ZN118" s="37"/>
      <c r="ZO118" s="37"/>
      <c r="ZP118" s="37"/>
      <c r="ZQ118" s="37"/>
      <c r="ZR118" s="37"/>
      <c r="ZS118" s="37"/>
      <c r="ZT118" s="37"/>
      <c r="ZU118" s="37"/>
      <c r="ZV118" s="37"/>
      <c r="ZW118" s="37"/>
      <c r="ZX118" s="37"/>
      <c r="ZY118" s="37"/>
      <c r="ZZ118" s="37"/>
      <c r="AAA118" s="37"/>
      <c r="AAB118" s="37"/>
      <c r="AAC118" s="37"/>
      <c r="AAD118" s="37"/>
      <c r="AAE118" s="37"/>
      <c r="AAF118" s="37"/>
      <c r="AAG118" s="37"/>
      <c r="AAH118" s="37"/>
      <c r="AAI118" s="37"/>
      <c r="AAJ118" s="37"/>
      <c r="AAK118" s="37"/>
      <c r="AAL118" s="37"/>
      <c r="AAM118" s="37"/>
      <c r="AAN118" s="37"/>
      <c r="AAO118" s="37"/>
      <c r="AAP118" s="37"/>
      <c r="AAQ118" s="37"/>
      <c r="AAR118" s="37"/>
      <c r="AAS118" s="37"/>
      <c r="AAT118" s="37"/>
      <c r="AAU118" s="37"/>
      <c r="AAV118" s="37"/>
      <c r="AAW118" s="37"/>
      <c r="AAX118" s="37"/>
      <c r="AAY118" s="37"/>
      <c r="AAZ118" s="37"/>
      <c r="ABA118" s="37"/>
      <c r="ABB118" s="37"/>
      <c r="ABC118" s="37"/>
      <c r="ABD118" s="37"/>
      <c r="ABE118" s="37"/>
      <c r="ABF118" s="37"/>
      <c r="ABG118" s="37"/>
      <c r="ABH118" s="37"/>
      <c r="ABI118" s="37"/>
      <c r="ABJ118" s="37"/>
      <c r="ABK118" s="37"/>
      <c r="ABL118" s="37"/>
      <c r="ABM118" s="37"/>
      <c r="ABN118" s="37"/>
      <c r="ABO118" s="37"/>
      <c r="ABP118" s="37"/>
      <c r="ABQ118" s="37"/>
      <c r="ABR118" s="37"/>
      <c r="ABS118" s="37"/>
      <c r="ABT118" s="37"/>
      <c r="ABU118" s="37"/>
      <c r="ABV118" s="37"/>
      <c r="ABW118" s="37"/>
      <c r="ABX118" s="37"/>
      <c r="ABY118" s="37"/>
      <c r="ABZ118" s="37"/>
      <c r="ACA118" s="37"/>
      <c r="ACB118" s="37"/>
      <c r="ACC118" s="37"/>
      <c r="ACD118" s="37"/>
      <c r="ACE118" s="37"/>
      <c r="ACF118" s="37"/>
      <c r="ACG118" s="37"/>
      <c r="ACH118" s="37"/>
      <c r="ACI118" s="37"/>
      <c r="ACJ118" s="37"/>
      <c r="ACK118" s="37"/>
      <c r="ACL118" s="37"/>
      <c r="ACM118" s="37"/>
      <c r="ACN118" s="37"/>
      <c r="ACO118" s="37"/>
      <c r="ACP118" s="37"/>
      <c r="ACQ118" s="37"/>
      <c r="ACR118" s="37"/>
      <c r="ACS118" s="37"/>
      <c r="ACT118" s="37"/>
      <c r="ACU118" s="37"/>
      <c r="ACV118" s="37"/>
      <c r="ACW118" s="37"/>
      <c r="ACX118" s="37"/>
      <c r="ACY118" s="37"/>
      <c r="ACZ118" s="37"/>
      <c r="ADA118" s="37"/>
      <c r="ADB118" s="37"/>
      <c r="ADC118" s="37"/>
      <c r="ADD118" s="37"/>
      <c r="ADE118" s="37"/>
      <c r="ADF118" s="37"/>
      <c r="ADG118" s="37"/>
      <c r="ADH118" s="37"/>
      <c r="ADI118" s="37"/>
      <c r="ADJ118" s="37"/>
      <c r="ADK118" s="37"/>
      <c r="ADL118" s="37"/>
      <c r="ADM118" s="37"/>
      <c r="ADN118" s="37"/>
      <c r="ADO118" s="37"/>
      <c r="ADP118" s="37"/>
      <c r="ADQ118" s="37"/>
      <c r="ADR118" s="37"/>
      <c r="ADS118" s="37"/>
      <c r="ADT118" s="37"/>
      <c r="ADU118" s="37"/>
      <c r="ADV118" s="37"/>
      <c r="ADW118" s="37"/>
      <c r="ADX118" s="37"/>
      <c r="ADY118" s="37"/>
      <c r="ADZ118" s="37"/>
      <c r="AEA118" s="37"/>
      <c r="AEB118" s="37"/>
      <c r="AEC118" s="37"/>
      <c r="AED118" s="37"/>
      <c r="AEE118" s="37"/>
      <c r="AEF118" s="37"/>
      <c r="AEG118" s="37"/>
      <c r="AEH118" s="37"/>
      <c r="AEI118" s="37"/>
      <c r="AEJ118" s="37"/>
      <c r="AEK118" s="37"/>
      <c r="AEL118" s="37"/>
      <c r="AEM118" s="37"/>
      <c r="AEN118" s="37"/>
      <c r="AEO118" s="37"/>
      <c r="AEP118" s="37"/>
      <c r="AEQ118" s="37"/>
      <c r="AER118" s="37"/>
      <c r="AES118" s="37"/>
      <c r="AET118" s="37"/>
      <c r="AEU118" s="37"/>
      <c r="AEV118" s="37"/>
      <c r="AEW118" s="37"/>
      <c r="AEX118" s="37"/>
      <c r="AEY118" s="37"/>
      <c r="AEZ118" s="37"/>
      <c r="AFA118" s="37"/>
      <c r="AFB118" s="37"/>
      <c r="AFC118" s="37"/>
      <c r="AFD118" s="37"/>
      <c r="AFE118" s="37"/>
      <c r="AFF118" s="37"/>
      <c r="AFG118" s="37"/>
      <c r="AFH118" s="37"/>
      <c r="AFI118" s="37"/>
      <c r="AFJ118" s="37"/>
      <c r="AFK118" s="37"/>
      <c r="AFL118" s="37"/>
      <c r="AFM118" s="37"/>
      <c r="AFN118" s="37"/>
      <c r="AFO118" s="37"/>
      <c r="AFP118" s="37"/>
      <c r="AFQ118" s="37"/>
      <c r="AFR118" s="37"/>
      <c r="AFS118" s="37"/>
      <c r="AFT118" s="37"/>
      <c r="AFU118" s="37"/>
      <c r="AFV118" s="37"/>
      <c r="AFW118" s="37"/>
      <c r="AFX118" s="37"/>
      <c r="AFY118" s="37"/>
      <c r="AFZ118" s="37"/>
      <c r="AGA118" s="37"/>
      <c r="AGB118" s="37"/>
      <c r="AGC118" s="37"/>
      <c r="AGD118" s="37"/>
      <c r="AGE118" s="37"/>
      <c r="AGF118" s="37"/>
      <c r="AGG118" s="37"/>
      <c r="AGH118" s="37"/>
      <c r="AGI118" s="37"/>
      <c r="AGJ118" s="37"/>
      <c r="AGK118" s="37"/>
      <c r="AGL118" s="37"/>
      <c r="AGM118" s="37"/>
      <c r="AGN118" s="37"/>
      <c r="AGO118" s="37"/>
      <c r="AGP118" s="37"/>
      <c r="AGQ118" s="37"/>
      <c r="AGR118" s="37"/>
      <c r="AGS118" s="37"/>
      <c r="AGT118" s="37"/>
      <c r="AGU118" s="37"/>
      <c r="AGV118" s="37"/>
      <c r="AGW118" s="37"/>
      <c r="AGX118" s="37"/>
      <c r="AGY118" s="37"/>
      <c r="AGZ118" s="37"/>
      <c r="AHA118" s="37"/>
      <c r="AHB118" s="37"/>
      <c r="AHC118" s="37"/>
      <c r="AHD118" s="37"/>
      <c r="AHE118" s="37"/>
      <c r="AHF118" s="37"/>
      <c r="AHG118" s="37"/>
      <c r="AHH118" s="37"/>
      <c r="AHI118" s="37"/>
      <c r="AHJ118" s="37"/>
      <c r="AHK118" s="37"/>
      <c r="AHL118" s="37"/>
      <c r="AHM118" s="37"/>
      <c r="AHN118" s="37"/>
      <c r="AHO118" s="37"/>
      <c r="AHP118" s="37"/>
      <c r="AHQ118" s="37"/>
      <c r="AHR118" s="37"/>
      <c r="AHS118" s="37"/>
      <c r="AHT118" s="37"/>
      <c r="AHU118" s="37"/>
      <c r="AHV118" s="37"/>
      <c r="AHW118" s="37"/>
      <c r="AHX118" s="37"/>
      <c r="AHY118" s="37"/>
      <c r="AHZ118" s="37"/>
      <c r="AIA118" s="37"/>
      <c r="AIB118" s="37"/>
      <c r="AIC118" s="37"/>
      <c r="AID118" s="37"/>
      <c r="AIE118" s="37"/>
      <c r="AIF118" s="37"/>
      <c r="AIG118" s="37"/>
      <c r="AIH118" s="37"/>
      <c r="AII118" s="37"/>
      <c r="AIJ118" s="37"/>
      <c r="AIK118" s="37"/>
      <c r="AIL118" s="37"/>
      <c r="AIM118" s="37"/>
      <c r="AIN118" s="37"/>
      <c r="AIO118" s="37"/>
      <c r="AIP118" s="37"/>
      <c r="AIQ118" s="37"/>
      <c r="AIR118" s="37"/>
      <c r="AIS118" s="37"/>
      <c r="AIT118" s="37"/>
      <c r="AIU118" s="37"/>
      <c r="AIV118" s="37"/>
      <c r="AIW118" s="37"/>
      <c r="AIX118" s="37"/>
      <c r="AIY118" s="37"/>
      <c r="AIZ118" s="37"/>
      <c r="AJA118" s="37"/>
      <c r="AJB118" s="37"/>
      <c r="AJC118" s="37"/>
      <c r="AJD118" s="37"/>
      <c r="AJE118" s="37"/>
      <c r="AJF118" s="37"/>
      <c r="AJG118" s="37"/>
      <c r="AJH118" s="37"/>
      <c r="AJI118" s="37"/>
      <c r="AJJ118" s="37"/>
      <c r="AJK118" s="37"/>
      <c r="AJL118" s="37"/>
      <c r="AJM118" s="37"/>
      <c r="AJN118" s="37"/>
      <c r="AJO118" s="37"/>
      <c r="AJP118" s="37"/>
      <c r="AJQ118" s="37"/>
      <c r="AJR118" s="37"/>
      <c r="AJS118" s="37"/>
      <c r="AJT118" s="37"/>
      <c r="AJU118" s="37"/>
      <c r="AJV118" s="37"/>
      <c r="AJW118" s="37"/>
      <c r="AJX118" s="37"/>
      <c r="AJY118" s="37"/>
      <c r="AJZ118" s="37"/>
      <c r="AKA118" s="37"/>
      <c r="AKB118" s="37"/>
      <c r="AKC118" s="37"/>
      <c r="AKD118" s="37"/>
      <c r="AKE118" s="37"/>
      <c r="AKF118" s="37"/>
      <c r="AKG118" s="37"/>
      <c r="AKH118" s="37"/>
      <c r="AKI118" s="37"/>
      <c r="AKJ118" s="37"/>
      <c r="AKK118" s="37"/>
      <c r="AKL118" s="37"/>
      <c r="AKM118" s="37"/>
      <c r="AKN118" s="37"/>
      <c r="AKO118" s="37"/>
      <c r="AKP118" s="37"/>
      <c r="AKQ118" s="37"/>
      <c r="AKR118" s="37"/>
      <c r="AKS118" s="37"/>
      <c r="AKT118" s="37"/>
      <c r="AKU118" s="37"/>
      <c r="AKV118" s="37"/>
      <c r="AKW118" s="37"/>
      <c r="AKX118" s="37"/>
      <c r="AKY118" s="37"/>
      <c r="AKZ118" s="37"/>
      <c r="ALA118" s="37"/>
      <c r="ALB118" s="37"/>
      <c r="ALC118" s="37"/>
      <c r="ALD118" s="37"/>
      <c r="ALE118" s="37"/>
      <c r="ALF118" s="37"/>
      <c r="ALG118" s="37"/>
      <c r="ALH118" s="37"/>
      <c r="ALI118" s="37"/>
      <c r="ALJ118" s="37"/>
      <c r="ALK118" s="37"/>
      <c r="ALL118" s="37"/>
      <c r="ALM118" s="37"/>
      <c r="ALN118" s="37"/>
      <c r="ALO118" s="37"/>
      <c r="ALP118" s="37"/>
      <c r="ALQ118" s="37"/>
      <c r="ALR118" s="37"/>
      <c r="ALS118" s="37"/>
      <c r="ALT118" s="37"/>
      <c r="ALU118" s="37"/>
      <c r="ALV118" s="37"/>
      <c r="ALW118" s="37"/>
      <c r="ALX118" s="37"/>
      <c r="ALY118" s="37"/>
      <c r="ALZ118" s="37"/>
      <c r="AMA118" s="46"/>
      <c r="AMB118" s="46"/>
      <c r="AMC118" s="46"/>
      <c r="AMD118" s="46"/>
      <c r="AME118" s="46"/>
      <c r="AMF118" s="46"/>
      <c r="AMG118" s="46"/>
      <c r="AMH118" s="46"/>
    </row>
    <row r="119" spans="1:1022" ht="15">
      <c r="A119" s="39" t="s">
        <v>21</v>
      </c>
      <c r="B119" s="39" t="s">
        <v>467</v>
      </c>
      <c r="C119" s="39" t="s">
        <v>468</v>
      </c>
      <c r="D119" s="39"/>
      <c r="E119" s="40">
        <v>11125997</v>
      </c>
      <c r="F119" s="136" t="s">
        <v>434</v>
      </c>
      <c r="G119" s="137">
        <v>11125997</v>
      </c>
      <c r="H119" s="40">
        <v>13</v>
      </c>
      <c r="I119" s="39" t="s">
        <v>26</v>
      </c>
      <c r="J119" s="42"/>
      <c r="K119" s="134">
        <v>0.16950000000000001</v>
      </c>
      <c r="L119" s="41">
        <f>SUM(K119*H119)</f>
        <v>2.2035</v>
      </c>
      <c r="M119" s="42"/>
      <c r="N119" s="43">
        <f>$T$1*H119</f>
        <v>13000</v>
      </c>
      <c r="O119" s="125" t="s">
        <v>463</v>
      </c>
      <c r="P119" s="44">
        <v>41899</v>
      </c>
      <c r="Q119" s="44" t="s">
        <v>122</v>
      </c>
      <c r="R119" s="21" t="s">
        <v>469</v>
      </c>
      <c r="S119" s="39" t="s">
        <v>470</v>
      </c>
      <c r="T119" s="37" t="s">
        <v>416</v>
      </c>
      <c r="U119" s="135" t="s">
        <v>471</v>
      </c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  <c r="IV119" s="37"/>
      <c r="IW119" s="37"/>
      <c r="IX119" s="37"/>
      <c r="IY119" s="37"/>
      <c r="IZ119" s="37"/>
      <c r="JA119" s="37"/>
      <c r="JB119" s="37"/>
      <c r="JC119" s="37"/>
      <c r="JD119" s="37"/>
      <c r="JE119" s="37"/>
      <c r="JF119" s="37"/>
      <c r="JG119" s="37"/>
      <c r="JH119" s="37"/>
      <c r="JI119" s="37"/>
      <c r="JJ119" s="37"/>
      <c r="JK119" s="37"/>
      <c r="JL119" s="37"/>
      <c r="JM119" s="37"/>
      <c r="JN119" s="37"/>
      <c r="JO119" s="37"/>
      <c r="JP119" s="37"/>
      <c r="JQ119" s="37"/>
      <c r="JR119" s="37"/>
      <c r="JS119" s="37"/>
      <c r="JT119" s="37"/>
      <c r="JU119" s="37"/>
      <c r="JV119" s="37"/>
      <c r="JW119" s="37"/>
      <c r="JX119" s="37"/>
      <c r="JY119" s="37"/>
      <c r="JZ119" s="37"/>
      <c r="KA119" s="37"/>
      <c r="KB119" s="37"/>
      <c r="KC119" s="37"/>
      <c r="KD119" s="37"/>
      <c r="KE119" s="37"/>
      <c r="KF119" s="37"/>
      <c r="KG119" s="37"/>
      <c r="KH119" s="37"/>
      <c r="KI119" s="37"/>
      <c r="KJ119" s="37"/>
      <c r="KK119" s="37"/>
      <c r="KL119" s="37"/>
      <c r="KM119" s="37"/>
      <c r="KN119" s="37"/>
      <c r="KO119" s="37"/>
      <c r="KP119" s="37"/>
      <c r="KQ119" s="37"/>
      <c r="KR119" s="37"/>
      <c r="KS119" s="37"/>
      <c r="KT119" s="37"/>
      <c r="KU119" s="37"/>
      <c r="KV119" s="37"/>
      <c r="KW119" s="37"/>
      <c r="KX119" s="37"/>
      <c r="KY119" s="37"/>
      <c r="KZ119" s="37"/>
      <c r="LA119" s="37"/>
      <c r="LB119" s="37"/>
      <c r="LC119" s="37"/>
      <c r="LD119" s="37"/>
      <c r="LE119" s="37"/>
      <c r="LF119" s="37"/>
      <c r="LG119" s="37"/>
      <c r="LH119" s="37"/>
      <c r="LI119" s="37"/>
      <c r="LJ119" s="37"/>
      <c r="LK119" s="37"/>
      <c r="LL119" s="37"/>
      <c r="LM119" s="37"/>
      <c r="LN119" s="37"/>
      <c r="LO119" s="37"/>
      <c r="LP119" s="37"/>
      <c r="LQ119" s="37"/>
      <c r="LR119" s="37"/>
      <c r="LS119" s="37"/>
      <c r="LT119" s="37"/>
      <c r="LU119" s="37"/>
      <c r="LV119" s="37"/>
      <c r="LW119" s="37"/>
      <c r="LX119" s="37"/>
      <c r="LY119" s="37"/>
      <c r="LZ119" s="37"/>
      <c r="MA119" s="37"/>
      <c r="MB119" s="37"/>
      <c r="MC119" s="37"/>
      <c r="MD119" s="37"/>
      <c r="ME119" s="37"/>
      <c r="MF119" s="37"/>
      <c r="MG119" s="37"/>
      <c r="MH119" s="37"/>
      <c r="MI119" s="37"/>
      <c r="MJ119" s="37"/>
      <c r="MK119" s="37"/>
      <c r="ML119" s="37"/>
      <c r="MM119" s="37"/>
      <c r="MN119" s="37"/>
      <c r="MO119" s="37"/>
      <c r="MP119" s="37"/>
      <c r="MQ119" s="37"/>
      <c r="MR119" s="37"/>
      <c r="MS119" s="37"/>
      <c r="MT119" s="37"/>
      <c r="MU119" s="37"/>
      <c r="MV119" s="37"/>
      <c r="MW119" s="37"/>
      <c r="MX119" s="37"/>
      <c r="MY119" s="37"/>
      <c r="MZ119" s="37"/>
      <c r="NA119" s="37"/>
      <c r="NB119" s="37"/>
      <c r="NC119" s="37"/>
      <c r="ND119" s="37"/>
      <c r="NE119" s="37"/>
      <c r="NF119" s="37"/>
      <c r="NG119" s="37"/>
      <c r="NH119" s="37"/>
      <c r="NI119" s="37"/>
      <c r="NJ119" s="37"/>
      <c r="NK119" s="37"/>
      <c r="NL119" s="37"/>
      <c r="NM119" s="37"/>
      <c r="NN119" s="37"/>
      <c r="NO119" s="37"/>
      <c r="NP119" s="37"/>
      <c r="NQ119" s="37"/>
      <c r="NR119" s="37"/>
      <c r="NS119" s="37"/>
      <c r="NT119" s="37"/>
      <c r="NU119" s="37"/>
      <c r="NV119" s="37"/>
      <c r="NW119" s="37"/>
      <c r="NX119" s="37"/>
      <c r="NY119" s="37"/>
      <c r="NZ119" s="37"/>
      <c r="OA119" s="37"/>
      <c r="OB119" s="37"/>
      <c r="OC119" s="37"/>
      <c r="OD119" s="37"/>
      <c r="OE119" s="37"/>
      <c r="OF119" s="37"/>
      <c r="OG119" s="37"/>
      <c r="OH119" s="37"/>
      <c r="OI119" s="37"/>
      <c r="OJ119" s="37"/>
      <c r="OK119" s="37"/>
      <c r="OL119" s="37"/>
      <c r="OM119" s="37"/>
      <c r="ON119" s="37"/>
      <c r="OO119" s="37"/>
      <c r="OP119" s="37"/>
      <c r="OQ119" s="37"/>
      <c r="OR119" s="37"/>
      <c r="OS119" s="37"/>
      <c r="OT119" s="37"/>
      <c r="OU119" s="37"/>
      <c r="OV119" s="37"/>
      <c r="OW119" s="37"/>
      <c r="OX119" s="37"/>
      <c r="OY119" s="37"/>
      <c r="OZ119" s="37"/>
      <c r="PA119" s="37"/>
      <c r="PB119" s="37"/>
      <c r="PC119" s="37"/>
      <c r="PD119" s="37"/>
      <c r="PE119" s="37"/>
      <c r="PF119" s="37"/>
      <c r="PG119" s="37"/>
      <c r="PH119" s="37"/>
      <c r="PI119" s="37"/>
      <c r="PJ119" s="37"/>
      <c r="PK119" s="37"/>
      <c r="PL119" s="37"/>
      <c r="PM119" s="37"/>
      <c r="PN119" s="37"/>
      <c r="PO119" s="37"/>
      <c r="PP119" s="37"/>
      <c r="PQ119" s="37"/>
      <c r="PR119" s="37"/>
      <c r="PS119" s="37"/>
      <c r="PT119" s="37"/>
      <c r="PU119" s="37"/>
      <c r="PV119" s="37"/>
      <c r="PW119" s="37"/>
      <c r="PX119" s="37"/>
      <c r="PY119" s="37"/>
      <c r="PZ119" s="37"/>
      <c r="QA119" s="37"/>
      <c r="QB119" s="37"/>
      <c r="QC119" s="37"/>
      <c r="QD119" s="37"/>
      <c r="QE119" s="37"/>
      <c r="QF119" s="37"/>
      <c r="QG119" s="37"/>
      <c r="QH119" s="37"/>
      <c r="QI119" s="37"/>
      <c r="QJ119" s="37"/>
      <c r="QK119" s="37"/>
      <c r="QL119" s="37"/>
      <c r="QM119" s="37"/>
      <c r="QN119" s="37"/>
      <c r="QO119" s="37"/>
      <c r="QP119" s="37"/>
      <c r="QQ119" s="37"/>
      <c r="QR119" s="37"/>
      <c r="QS119" s="37"/>
      <c r="QT119" s="37"/>
      <c r="QU119" s="37"/>
      <c r="QV119" s="37"/>
      <c r="QW119" s="37"/>
      <c r="QX119" s="37"/>
      <c r="QY119" s="37"/>
      <c r="QZ119" s="37"/>
      <c r="RA119" s="37"/>
      <c r="RB119" s="37"/>
      <c r="RC119" s="37"/>
      <c r="RD119" s="37"/>
      <c r="RE119" s="37"/>
      <c r="RF119" s="37"/>
      <c r="RG119" s="37"/>
      <c r="RH119" s="37"/>
      <c r="RI119" s="37"/>
      <c r="RJ119" s="37"/>
      <c r="RK119" s="37"/>
      <c r="RL119" s="37"/>
      <c r="RM119" s="37"/>
      <c r="RN119" s="37"/>
      <c r="RO119" s="37"/>
      <c r="RP119" s="37"/>
      <c r="RQ119" s="37"/>
      <c r="RR119" s="37"/>
      <c r="RS119" s="37"/>
      <c r="RT119" s="37"/>
      <c r="RU119" s="37"/>
      <c r="RV119" s="37"/>
      <c r="RW119" s="37"/>
      <c r="RX119" s="37"/>
      <c r="RY119" s="37"/>
      <c r="RZ119" s="37"/>
      <c r="SA119" s="37"/>
      <c r="SB119" s="37"/>
      <c r="SC119" s="37"/>
      <c r="SD119" s="37"/>
      <c r="SE119" s="37"/>
      <c r="SF119" s="37"/>
      <c r="SG119" s="37"/>
      <c r="SH119" s="37"/>
      <c r="SI119" s="37"/>
      <c r="SJ119" s="37"/>
      <c r="SK119" s="37"/>
      <c r="SL119" s="37"/>
      <c r="SM119" s="37"/>
      <c r="SN119" s="37"/>
      <c r="SO119" s="37"/>
      <c r="SP119" s="37"/>
      <c r="SQ119" s="37"/>
      <c r="SR119" s="37"/>
      <c r="SS119" s="37"/>
      <c r="ST119" s="37"/>
      <c r="SU119" s="37"/>
      <c r="SV119" s="37"/>
      <c r="SW119" s="37"/>
      <c r="SX119" s="37"/>
      <c r="SY119" s="37"/>
      <c r="SZ119" s="37"/>
      <c r="TA119" s="37"/>
      <c r="TB119" s="37"/>
      <c r="TC119" s="37"/>
      <c r="TD119" s="37"/>
      <c r="TE119" s="37"/>
      <c r="TF119" s="37"/>
      <c r="TG119" s="37"/>
      <c r="TH119" s="37"/>
      <c r="TI119" s="37"/>
      <c r="TJ119" s="37"/>
      <c r="TK119" s="37"/>
      <c r="TL119" s="37"/>
      <c r="TM119" s="37"/>
      <c r="TN119" s="37"/>
      <c r="TO119" s="37"/>
      <c r="TP119" s="37"/>
      <c r="TQ119" s="37"/>
      <c r="TR119" s="37"/>
      <c r="TS119" s="37"/>
      <c r="TT119" s="37"/>
      <c r="TU119" s="37"/>
      <c r="TV119" s="37"/>
      <c r="TW119" s="37"/>
      <c r="TX119" s="37"/>
      <c r="TY119" s="37"/>
      <c r="TZ119" s="37"/>
      <c r="UA119" s="37"/>
      <c r="UB119" s="37"/>
      <c r="UC119" s="37"/>
      <c r="UD119" s="37"/>
      <c r="UE119" s="37"/>
      <c r="UF119" s="37"/>
      <c r="UG119" s="37"/>
      <c r="UH119" s="37"/>
      <c r="UI119" s="37"/>
      <c r="UJ119" s="37"/>
      <c r="UK119" s="37"/>
      <c r="UL119" s="37"/>
      <c r="UM119" s="37"/>
      <c r="UN119" s="37"/>
      <c r="UO119" s="37"/>
      <c r="UP119" s="37"/>
      <c r="UQ119" s="37"/>
      <c r="UR119" s="37"/>
      <c r="US119" s="37"/>
      <c r="UT119" s="37"/>
      <c r="UU119" s="37"/>
      <c r="UV119" s="37"/>
      <c r="UW119" s="37"/>
      <c r="UX119" s="37"/>
      <c r="UY119" s="37"/>
      <c r="UZ119" s="37"/>
      <c r="VA119" s="37"/>
      <c r="VB119" s="37"/>
      <c r="VC119" s="37"/>
      <c r="VD119" s="37"/>
      <c r="VE119" s="37"/>
      <c r="VF119" s="37"/>
      <c r="VG119" s="37"/>
      <c r="VH119" s="37"/>
      <c r="VI119" s="37"/>
      <c r="VJ119" s="37"/>
      <c r="VK119" s="37"/>
      <c r="VL119" s="37"/>
      <c r="VM119" s="37"/>
      <c r="VN119" s="37"/>
      <c r="VO119" s="37"/>
      <c r="VP119" s="37"/>
      <c r="VQ119" s="37"/>
      <c r="VR119" s="37"/>
      <c r="VS119" s="37"/>
      <c r="VT119" s="37"/>
      <c r="VU119" s="37"/>
      <c r="VV119" s="37"/>
      <c r="VW119" s="37"/>
      <c r="VX119" s="37"/>
      <c r="VY119" s="37"/>
      <c r="VZ119" s="37"/>
      <c r="WA119" s="37"/>
      <c r="WB119" s="37"/>
      <c r="WC119" s="37"/>
      <c r="WD119" s="37"/>
      <c r="WE119" s="37"/>
      <c r="WF119" s="37"/>
      <c r="WG119" s="37"/>
      <c r="WH119" s="37"/>
      <c r="WI119" s="37"/>
      <c r="WJ119" s="37"/>
      <c r="WK119" s="37"/>
      <c r="WL119" s="37"/>
      <c r="WM119" s="37"/>
      <c r="WN119" s="37"/>
      <c r="WO119" s="37"/>
      <c r="WP119" s="37"/>
      <c r="WQ119" s="37"/>
      <c r="WR119" s="37"/>
      <c r="WS119" s="37"/>
      <c r="WT119" s="37"/>
      <c r="WU119" s="37"/>
      <c r="WV119" s="37"/>
      <c r="WW119" s="37"/>
      <c r="WX119" s="37"/>
      <c r="WY119" s="37"/>
      <c r="WZ119" s="37"/>
      <c r="XA119" s="37"/>
      <c r="XB119" s="37"/>
      <c r="XC119" s="37"/>
      <c r="XD119" s="37"/>
      <c r="XE119" s="37"/>
      <c r="XF119" s="37"/>
      <c r="XG119" s="37"/>
      <c r="XH119" s="37"/>
      <c r="XI119" s="37"/>
      <c r="XJ119" s="37"/>
      <c r="XK119" s="37"/>
      <c r="XL119" s="37"/>
      <c r="XM119" s="37"/>
      <c r="XN119" s="37"/>
      <c r="XO119" s="37"/>
      <c r="XP119" s="37"/>
      <c r="XQ119" s="37"/>
      <c r="XR119" s="37"/>
      <c r="XS119" s="37"/>
      <c r="XT119" s="37"/>
      <c r="XU119" s="37"/>
      <c r="XV119" s="37"/>
      <c r="XW119" s="37"/>
      <c r="XX119" s="37"/>
      <c r="XY119" s="37"/>
      <c r="XZ119" s="37"/>
      <c r="YA119" s="37"/>
      <c r="YB119" s="37"/>
      <c r="YC119" s="37"/>
      <c r="YD119" s="37"/>
      <c r="YE119" s="37"/>
      <c r="YF119" s="37"/>
      <c r="YG119" s="37"/>
      <c r="YH119" s="37"/>
      <c r="YI119" s="37"/>
      <c r="YJ119" s="37"/>
      <c r="YK119" s="37"/>
      <c r="YL119" s="37"/>
      <c r="YM119" s="37"/>
      <c r="YN119" s="37"/>
      <c r="YO119" s="37"/>
      <c r="YP119" s="37"/>
      <c r="YQ119" s="37"/>
      <c r="YR119" s="37"/>
      <c r="YS119" s="37"/>
      <c r="YT119" s="37"/>
      <c r="YU119" s="37"/>
      <c r="YV119" s="37"/>
      <c r="YW119" s="37"/>
      <c r="YX119" s="37"/>
      <c r="YY119" s="37"/>
      <c r="YZ119" s="37"/>
      <c r="ZA119" s="37"/>
      <c r="ZB119" s="37"/>
      <c r="ZC119" s="37"/>
      <c r="ZD119" s="37"/>
      <c r="ZE119" s="37"/>
      <c r="ZF119" s="37"/>
      <c r="ZG119" s="37"/>
      <c r="ZH119" s="37"/>
      <c r="ZI119" s="37"/>
      <c r="ZJ119" s="37"/>
      <c r="ZK119" s="37"/>
      <c r="ZL119" s="37"/>
      <c r="ZM119" s="37"/>
      <c r="ZN119" s="37"/>
      <c r="ZO119" s="37"/>
      <c r="ZP119" s="37"/>
      <c r="ZQ119" s="37"/>
      <c r="ZR119" s="37"/>
      <c r="ZS119" s="37"/>
      <c r="ZT119" s="37"/>
      <c r="ZU119" s="37"/>
      <c r="ZV119" s="37"/>
      <c r="ZW119" s="37"/>
      <c r="ZX119" s="37"/>
      <c r="ZY119" s="37"/>
      <c r="ZZ119" s="37"/>
      <c r="AAA119" s="37"/>
      <c r="AAB119" s="37"/>
      <c r="AAC119" s="37"/>
      <c r="AAD119" s="37"/>
      <c r="AAE119" s="37"/>
      <c r="AAF119" s="37"/>
      <c r="AAG119" s="37"/>
      <c r="AAH119" s="37"/>
      <c r="AAI119" s="37"/>
      <c r="AAJ119" s="37"/>
      <c r="AAK119" s="37"/>
      <c r="AAL119" s="37"/>
      <c r="AAM119" s="37"/>
      <c r="AAN119" s="37"/>
      <c r="AAO119" s="37"/>
      <c r="AAP119" s="37"/>
      <c r="AAQ119" s="37"/>
      <c r="AAR119" s="37"/>
      <c r="AAS119" s="37"/>
      <c r="AAT119" s="37"/>
      <c r="AAU119" s="37"/>
      <c r="AAV119" s="37"/>
      <c r="AAW119" s="37"/>
      <c r="AAX119" s="37"/>
      <c r="AAY119" s="37"/>
      <c r="AAZ119" s="37"/>
      <c r="ABA119" s="37"/>
      <c r="ABB119" s="37"/>
      <c r="ABC119" s="37"/>
      <c r="ABD119" s="37"/>
      <c r="ABE119" s="37"/>
      <c r="ABF119" s="37"/>
      <c r="ABG119" s="37"/>
      <c r="ABH119" s="37"/>
      <c r="ABI119" s="37"/>
      <c r="ABJ119" s="37"/>
      <c r="ABK119" s="37"/>
      <c r="ABL119" s="37"/>
      <c r="ABM119" s="37"/>
      <c r="ABN119" s="37"/>
      <c r="ABO119" s="37"/>
      <c r="ABP119" s="37"/>
      <c r="ABQ119" s="37"/>
      <c r="ABR119" s="37"/>
      <c r="ABS119" s="37"/>
      <c r="ABT119" s="37"/>
      <c r="ABU119" s="37"/>
      <c r="ABV119" s="37"/>
      <c r="ABW119" s="37"/>
      <c r="ABX119" s="37"/>
      <c r="ABY119" s="37"/>
      <c r="ABZ119" s="37"/>
      <c r="ACA119" s="37"/>
      <c r="ACB119" s="37"/>
      <c r="ACC119" s="37"/>
      <c r="ACD119" s="37"/>
      <c r="ACE119" s="37"/>
      <c r="ACF119" s="37"/>
      <c r="ACG119" s="37"/>
      <c r="ACH119" s="37"/>
      <c r="ACI119" s="37"/>
      <c r="ACJ119" s="37"/>
      <c r="ACK119" s="37"/>
      <c r="ACL119" s="37"/>
      <c r="ACM119" s="37"/>
      <c r="ACN119" s="37"/>
      <c r="ACO119" s="37"/>
      <c r="ACP119" s="37"/>
      <c r="ACQ119" s="37"/>
      <c r="ACR119" s="37"/>
      <c r="ACS119" s="37"/>
      <c r="ACT119" s="37"/>
      <c r="ACU119" s="37"/>
      <c r="ACV119" s="37"/>
      <c r="ACW119" s="37"/>
      <c r="ACX119" s="37"/>
      <c r="ACY119" s="37"/>
      <c r="ACZ119" s="37"/>
      <c r="ADA119" s="37"/>
      <c r="ADB119" s="37"/>
      <c r="ADC119" s="37"/>
      <c r="ADD119" s="37"/>
      <c r="ADE119" s="37"/>
      <c r="ADF119" s="37"/>
      <c r="ADG119" s="37"/>
      <c r="ADH119" s="37"/>
      <c r="ADI119" s="37"/>
      <c r="ADJ119" s="37"/>
      <c r="ADK119" s="37"/>
      <c r="ADL119" s="37"/>
      <c r="ADM119" s="37"/>
      <c r="ADN119" s="37"/>
      <c r="ADO119" s="37"/>
      <c r="ADP119" s="37"/>
      <c r="ADQ119" s="37"/>
      <c r="ADR119" s="37"/>
      <c r="ADS119" s="37"/>
      <c r="ADT119" s="37"/>
      <c r="ADU119" s="37"/>
      <c r="ADV119" s="37"/>
      <c r="ADW119" s="37"/>
      <c r="ADX119" s="37"/>
      <c r="ADY119" s="37"/>
      <c r="ADZ119" s="37"/>
      <c r="AEA119" s="37"/>
      <c r="AEB119" s="37"/>
      <c r="AEC119" s="37"/>
      <c r="AED119" s="37"/>
      <c r="AEE119" s="37"/>
      <c r="AEF119" s="37"/>
      <c r="AEG119" s="37"/>
      <c r="AEH119" s="37"/>
      <c r="AEI119" s="37"/>
      <c r="AEJ119" s="37"/>
      <c r="AEK119" s="37"/>
      <c r="AEL119" s="37"/>
      <c r="AEM119" s="37"/>
      <c r="AEN119" s="37"/>
      <c r="AEO119" s="37"/>
      <c r="AEP119" s="37"/>
      <c r="AEQ119" s="37"/>
      <c r="AER119" s="37"/>
      <c r="AES119" s="37"/>
      <c r="AET119" s="37"/>
      <c r="AEU119" s="37"/>
      <c r="AEV119" s="37"/>
      <c r="AEW119" s="37"/>
      <c r="AEX119" s="37"/>
      <c r="AEY119" s="37"/>
      <c r="AEZ119" s="37"/>
      <c r="AFA119" s="37"/>
      <c r="AFB119" s="37"/>
      <c r="AFC119" s="37"/>
      <c r="AFD119" s="37"/>
      <c r="AFE119" s="37"/>
      <c r="AFF119" s="37"/>
      <c r="AFG119" s="37"/>
      <c r="AFH119" s="37"/>
      <c r="AFI119" s="37"/>
      <c r="AFJ119" s="37"/>
      <c r="AFK119" s="37"/>
      <c r="AFL119" s="37"/>
      <c r="AFM119" s="37"/>
      <c r="AFN119" s="37"/>
      <c r="AFO119" s="37"/>
      <c r="AFP119" s="37"/>
      <c r="AFQ119" s="37"/>
      <c r="AFR119" s="37"/>
      <c r="AFS119" s="37"/>
      <c r="AFT119" s="37"/>
      <c r="AFU119" s="37"/>
      <c r="AFV119" s="37"/>
      <c r="AFW119" s="37"/>
      <c r="AFX119" s="37"/>
      <c r="AFY119" s="37"/>
      <c r="AFZ119" s="37"/>
      <c r="AGA119" s="37"/>
      <c r="AGB119" s="37"/>
      <c r="AGC119" s="37"/>
      <c r="AGD119" s="37"/>
      <c r="AGE119" s="37"/>
      <c r="AGF119" s="37"/>
      <c r="AGG119" s="37"/>
      <c r="AGH119" s="37"/>
      <c r="AGI119" s="37"/>
      <c r="AGJ119" s="37"/>
      <c r="AGK119" s="37"/>
      <c r="AGL119" s="37"/>
      <c r="AGM119" s="37"/>
      <c r="AGN119" s="37"/>
      <c r="AGO119" s="37"/>
      <c r="AGP119" s="37"/>
      <c r="AGQ119" s="37"/>
      <c r="AGR119" s="37"/>
      <c r="AGS119" s="37"/>
      <c r="AGT119" s="37"/>
      <c r="AGU119" s="37"/>
      <c r="AGV119" s="37"/>
      <c r="AGW119" s="37"/>
      <c r="AGX119" s="37"/>
      <c r="AGY119" s="37"/>
      <c r="AGZ119" s="37"/>
      <c r="AHA119" s="37"/>
      <c r="AHB119" s="37"/>
      <c r="AHC119" s="37"/>
      <c r="AHD119" s="37"/>
      <c r="AHE119" s="37"/>
      <c r="AHF119" s="37"/>
      <c r="AHG119" s="37"/>
      <c r="AHH119" s="37"/>
      <c r="AHI119" s="37"/>
      <c r="AHJ119" s="37"/>
      <c r="AHK119" s="37"/>
      <c r="AHL119" s="37"/>
      <c r="AHM119" s="37"/>
      <c r="AHN119" s="37"/>
      <c r="AHO119" s="37"/>
      <c r="AHP119" s="37"/>
      <c r="AHQ119" s="37"/>
      <c r="AHR119" s="37"/>
      <c r="AHS119" s="37"/>
      <c r="AHT119" s="37"/>
      <c r="AHU119" s="37"/>
      <c r="AHV119" s="37"/>
      <c r="AHW119" s="37"/>
      <c r="AHX119" s="37"/>
      <c r="AHY119" s="37"/>
      <c r="AHZ119" s="37"/>
      <c r="AIA119" s="37"/>
      <c r="AIB119" s="37"/>
      <c r="AIC119" s="37"/>
      <c r="AID119" s="37"/>
      <c r="AIE119" s="37"/>
      <c r="AIF119" s="37"/>
      <c r="AIG119" s="37"/>
      <c r="AIH119" s="37"/>
      <c r="AII119" s="37"/>
      <c r="AIJ119" s="37"/>
      <c r="AIK119" s="37"/>
      <c r="AIL119" s="37"/>
      <c r="AIM119" s="37"/>
      <c r="AIN119" s="37"/>
      <c r="AIO119" s="37"/>
      <c r="AIP119" s="37"/>
      <c r="AIQ119" s="37"/>
      <c r="AIR119" s="37"/>
      <c r="AIS119" s="37"/>
      <c r="AIT119" s="37"/>
      <c r="AIU119" s="37"/>
      <c r="AIV119" s="37"/>
      <c r="AIW119" s="37"/>
      <c r="AIX119" s="37"/>
      <c r="AIY119" s="37"/>
      <c r="AIZ119" s="37"/>
      <c r="AJA119" s="37"/>
      <c r="AJB119" s="37"/>
      <c r="AJC119" s="37"/>
      <c r="AJD119" s="37"/>
      <c r="AJE119" s="37"/>
      <c r="AJF119" s="37"/>
      <c r="AJG119" s="37"/>
      <c r="AJH119" s="37"/>
      <c r="AJI119" s="37"/>
      <c r="AJJ119" s="37"/>
      <c r="AJK119" s="37"/>
      <c r="AJL119" s="37"/>
      <c r="AJM119" s="37"/>
      <c r="AJN119" s="37"/>
      <c r="AJO119" s="37"/>
      <c r="AJP119" s="37"/>
      <c r="AJQ119" s="37"/>
      <c r="AJR119" s="37"/>
      <c r="AJS119" s="37"/>
      <c r="AJT119" s="37"/>
      <c r="AJU119" s="37"/>
      <c r="AJV119" s="37"/>
      <c r="AJW119" s="37"/>
      <c r="AJX119" s="37"/>
      <c r="AJY119" s="37"/>
      <c r="AJZ119" s="37"/>
      <c r="AKA119" s="37"/>
      <c r="AKB119" s="37"/>
      <c r="AKC119" s="37"/>
      <c r="AKD119" s="37"/>
      <c r="AKE119" s="37"/>
      <c r="AKF119" s="37"/>
      <c r="AKG119" s="37"/>
      <c r="AKH119" s="37"/>
      <c r="AKI119" s="37"/>
      <c r="AKJ119" s="37"/>
      <c r="AKK119" s="37"/>
      <c r="AKL119" s="37"/>
      <c r="AKM119" s="37"/>
      <c r="AKN119" s="37"/>
      <c r="AKO119" s="37"/>
      <c r="AKP119" s="37"/>
      <c r="AKQ119" s="37"/>
      <c r="AKR119" s="37"/>
      <c r="AKS119" s="37"/>
      <c r="AKT119" s="37"/>
      <c r="AKU119" s="37"/>
      <c r="AKV119" s="37"/>
      <c r="AKW119" s="37"/>
      <c r="AKX119" s="37"/>
      <c r="AKY119" s="37"/>
      <c r="AKZ119" s="37"/>
      <c r="ALA119" s="37"/>
      <c r="ALB119" s="37"/>
      <c r="ALC119" s="37"/>
      <c r="ALD119" s="37"/>
      <c r="ALE119" s="37"/>
      <c r="ALF119" s="37"/>
      <c r="ALG119" s="37"/>
      <c r="ALH119" s="37"/>
      <c r="ALI119" s="37"/>
      <c r="ALJ119" s="37"/>
      <c r="ALK119" s="37"/>
      <c r="ALL119" s="37"/>
      <c r="ALM119" s="37"/>
      <c r="ALN119" s="37"/>
      <c r="ALO119" s="37"/>
      <c r="ALP119" s="37"/>
      <c r="ALQ119" s="37"/>
      <c r="ALR119" s="37"/>
      <c r="ALS119" s="37"/>
      <c r="ALT119" s="37"/>
      <c r="ALU119" s="37"/>
      <c r="ALV119" s="37"/>
      <c r="ALW119" s="37"/>
      <c r="ALX119" s="37"/>
      <c r="ALY119" s="37"/>
      <c r="ALZ119" s="37"/>
      <c r="AMA119" s="38"/>
      <c r="AMB119" s="38"/>
      <c r="AMC119" s="38"/>
      <c r="AMD119" s="38"/>
      <c r="AME119" s="38"/>
      <c r="AMF119" s="38"/>
      <c r="AMG119" s="38"/>
      <c r="AMH119" s="38"/>
    </row>
    <row r="120" spans="1:1022">
      <c r="A120" s="16" t="s">
        <v>21</v>
      </c>
      <c r="B120" s="16" t="s">
        <v>472</v>
      </c>
      <c r="C120" s="16" t="s">
        <v>473</v>
      </c>
      <c r="D120" s="16"/>
      <c r="E120" s="17"/>
      <c r="F120" s="138" t="s">
        <v>474</v>
      </c>
      <c r="G120" s="126" t="s">
        <v>475</v>
      </c>
      <c r="H120" s="17">
        <v>6</v>
      </c>
      <c r="I120" s="16" t="s">
        <v>26</v>
      </c>
      <c r="J120" s="19"/>
      <c r="K120" s="127">
        <v>1.46E-2</v>
      </c>
      <c r="L120" s="18">
        <f>SUM(K120*H120)</f>
        <v>8.7599999999999997E-2</v>
      </c>
      <c r="M120" s="19"/>
      <c r="N120" s="34">
        <v>6100</v>
      </c>
      <c r="O120" s="23" t="s">
        <v>476</v>
      </c>
      <c r="P120" s="21">
        <v>41929</v>
      </c>
      <c r="Q120" s="21">
        <v>41932</v>
      </c>
      <c r="R120" s="45" t="s">
        <v>477</v>
      </c>
      <c r="S120" s="16" t="s">
        <v>478</v>
      </c>
      <c r="T120" s="10" t="s">
        <v>416</v>
      </c>
      <c r="U120" s="33" t="s">
        <v>475</v>
      </c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  <c r="XL120" s="10"/>
      <c r="XM120" s="10"/>
      <c r="XN120" s="10"/>
      <c r="XO120" s="10"/>
      <c r="XP120" s="10"/>
      <c r="XQ120" s="10"/>
      <c r="XR120" s="10"/>
      <c r="XS120" s="10"/>
      <c r="XT120" s="10"/>
      <c r="XU120" s="10"/>
      <c r="XV120" s="10"/>
      <c r="XW120" s="10"/>
      <c r="XX120" s="10"/>
      <c r="XY120" s="10"/>
      <c r="XZ120" s="10"/>
      <c r="YA120" s="10"/>
      <c r="YB120" s="10"/>
      <c r="YC120" s="10"/>
      <c r="YD120" s="10"/>
      <c r="YE120" s="10"/>
      <c r="YF120" s="10"/>
      <c r="YG120" s="10"/>
      <c r="YH120" s="10"/>
      <c r="YI120" s="10"/>
      <c r="YJ120" s="10"/>
      <c r="YK120" s="10"/>
      <c r="YL120" s="10"/>
      <c r="YM120" s="10"/>
      <c r="YN120" s="10"/>
      <c r="YO120" s="10"/>
      <c r="YP120" s="10"/>
      <c r="YQ120" s="10"/>
      <c r="YR120" s="10"/>
      <c r="YS120" s="10"/>
      <c r="YT120" s="10"/>
      <c r="YU120" s="10"/>
      <c r="YV120" s="10"/>
      <c r="YW120" s="10"/>
      <c r="YX120" s="10"/>
      <c r="YY120" s="10"/>
      <c r="YZ120" s="10"/>
      <c r="ZA120" s="10"/>
      <c r="ZB120" s="10"/>
      <c r="ZC120" s="10"/>
      <c r="ZD120" s="10"/>
      <c r="ZE120" s="10"/>
      <c r="ZF120" s="10"/>
      <c r="ZG120" s="10"/>
      <c r="ZH120" s="10"/>
      <c r="ZI120" s="10"/>
      <c r="ZJ120" s="10"/>
      <c r="ZK120" s="10"/>
      <c r="ZL120" s="10"/>
      <c r="ZM120" s="10"/>
      <c r="ZN120" s="10"/>
      <c r="ZO120" s="10"/>
      <c r="ZP120" s="10"/>
      <c r="ZQ120" s="10"/>
      <c r="ZR120" s="10"/>
      <c r="ZS120" s="10"/>
      <c r="ZT120" s="10"/>
      <c r="ZU120" s="10"/>
      <c r="ZV120" s="10"/>
      <c r="ZW120" s="10"/>
      <c r="ZX120" s="10"/>
      <c r="ZY120" s="10"/>
      <c r="ZZ120" s="10"/>
      <c r="AAA120" s="10"/>
      <c r="AAB120" s="10"/>
      <c r="AAC120" s="10"/>
      <c r="AAD120" s="10"/>
      <c r="AAE120" s="10"/>
      <c r="AAF120" s="10"/>
      <c r="AAG120" s="10"/>
      <c r="AAH120" s="10"/>
      <c r="AAI120" s="10"/>
      <c r="AAJ120" s="10"/>
      <c r="AAK120" s="10"/>
      <c r="AAL120" s="10"/>
      <c r="AAM120" s="10"/>
      <c r="AAN120" s="10"/>
      <c r="AAO120" s="10"/>
      <c r="AAP120" s="10"/>
      <c r="AAQ120" s="10"/>
      <c r="AAR120" s="10"/>
      <c r="AAS120" s="10"/>
      <c r="AAT120" s="10"/>
      <c r="AAU120" s="10"/>
      <c r="AAV120" s="10"/>
      <c r="AAW120" s="10"/>
      <c r="AAX120" s="10"/>
      <c r="AAY120" s="10"/>
      <c r="AAZ120" s="10"/>
      <c r="ABA120" s="10"/>
      <c r="ABB120" s="10"/>
      <c r="ABC120" s="10"/>
      <c r="ABD120" s="10"/>
      <c r="ABE120" s="10"/>
      <c r="ABF120" s="10"/>
      <c r="ABG120" s="10"/>
      <c r="ABH120" s="10"/>
      <c r="ABI120" s="10"/>
      <c r="ABJ120" s="10"/>
      <c r="ABK120" s="10"/>
      <c r="ABL120" s="10"/>
      <c r="ABM120" s="10"/>
      <c r="ABN120" s="10"/>
      <c r="ABO120" s="10"/>
      <c r="ABP120" s="10"/>
      <c r="ABQ120" s="10"/>
      <c r="ABR120" s="10"/>
      <c r="ABS120" s="10"/>
      <c r="ABT120" s="10"/>
      <c r="ABU120" s="10"/>
      <c r="ABV120" s="10"/>
      <c r="ABW120" s="10"/>
      <c r="ABX120" s="10"/>
      <c r="ABY120" s="10"/>
      <c r="ABZ120" s="10"/>
      <c r="ACA120" s="10"/>
      <c r="ACB120" s="10"/>
      <c r="ACC120" s="10"/>
      <c r="ACD120" s="10"/>
      <c r="ACE120" s="10"/>
      <c r="ACF120" s="10"/>
      <c r="ACG120" s="10"/>
      <c r="ACH120" s="10"/>
      <c r="ACI120" s="10"/>
      <c r="ACJ120" s="10"/>
      <c r="ACK120" s="10"/>
      <c r="ACL120" s="10"/>
      <c r="ACM120" s="10"/>
      <c r="ACN120" s="10"/>
      <c r="ACO120" s="10"/>
      <c r="ACP120" s="10"/>
      <c r="ACQ120" s="10"/>
      <c r="ACR120" s="10"/>
      <c r="ACS120" s="10"/>
      <c r="ACT120" s="10"/>
      <c r="ACU120" s="10"/>
      <c r="ACV120" s="10"/>
      <c r="ACW120" s="10"/>
      <c r="ACX120" s="10"/>
      <c r="ACY120" s="10"/>
      <c r="ACZ120" s="10"/>
      <c r="ADA120" s="10"/>
      <c r="ADB120" s="10"/>
      <c r="ADC120" s="10"/>
      <c r="ADD120" s="10"/>
      <c r="ADE120" s="10"/>
      <c r="ADF120" s="10"/>
      <c r="ADG120" s="10"/>
      <c r="ADH120" s="10"/>
      <c r="ADI120" s="10"/>
      <c r="ADJ120" s="10"/>
      <c r="ADK120" s="10"/>
      <c r="ADL120" s="10"/>
      <c r="ADM120" s="10"/>
      <c r="ADN120" s="10"/>
      <c r="ADO120" s="10"/>
      <c r="ADP120" s="10"/>
      <c r="ADQ120" s="10"/>
      <c r="ADR120" s="10"/>
      <c r="ADS120" s="10"/>
      <c r="ADT120" s="10"/>
      <c r="ADU120" s="10"/>
      <c r="ADV120" s="10"/>
      <c r="ADW120" s="10"/>
      <c r="ADX120" s="10"/>
      <c r="ADY120" s="10"/>
      <c r="ADZ120" s="10"/>
      <c r="AEA120" s="10"/>
      <c r="AEB120" s="10"/>
      <c r="AEC120" s="10"/>
      <c r="AED120" s="10"/>
      <c r="AEE120" s="10"/>
      <c r="AEF120" s="10"/>
      <c r="AEG120" s="10"/>
      <c r="AEH120" s="10"/>
      <c r="AEI120" s="10"/>
      <c r="AEJ120" s="10"/>
      <c r="AEK120" s="10"/>
      <c r="AEL120" s="10"/>
      <c r="AEM120" s="10"/>
      <c r="AEN120" s="10"/>
      <c r="AEO120" s="10"/>
      <c r="AEP120" s="10"/>
      <c r="AEQ120" s="10"/>
      <c r="AER120" s="10"/>
      <c r="AES120" s="10"/>
      <c r="AET120" s="10"/>
      <c r="AEU120" s="10"/>
      <c r="AEV120" s="10"/>
      <c r="AEW120" s="10"/>
      <c r="AEX120" s="10"/>
      <c r="AEY120" s="10"/>
      <c r="AEZ120" s="10"/>
      <c r="AFA120" s="10"/>
      <c r="AFB120" s="10"/>
      <c r="AFC120" s="10"/>
      <c r="AFD120" s="10"/>
      <c r="AFE120" s="10"/>
      <c r="AFF120" s="10"/>
      <c r="AFG120" s="10"/>
      <c r="AFH120" s="10"/>
      <c r="AFI120" s="10"/>
      <c r="AFJ120" s="10"/>
      <c r="AFK120" s="10"/>
      <c r="AFL120" s="10"/>
      <c r="AFM120" s="10"/>
      <c r="AFN120" s="10"/>
      <c r="AFO120" s="10"/>
      <c r="AFP120" s="10"/>
      <c r="AFQ120" s="10"/>
      <c r="AFR120" s="10"/>
      <c r="AFS120" s="10"/>
      <c r="AFT120" s="10"/>
      <c r="AFU120" s="10"/>
      <c r="AFV120" s="10"/>
      <c r="AFW120" s="10"/>
      <c r="AFX120" s="10"/>
      <c r="AFY120" s="10"/>
      <c r="AFZ120" s="10"/>
      <c r="AGA120" s="10"/>
      <c r="AGB120" s="10"/>
      <c r="AGC120" s="10"/>
      <c r="AGD120" s="10"/>
      <c r="AGE120" s="10"/>
      <c r="AGF120" s="10"/>
      <c r="AGG120" s="10"/>
      <c r="AGH120" s="10"/>
      <c r="AGI120" s="10"/>
      <c r="AGJ120" s="10"/>
      <c r="AGK120" s="10"/>
      <c r="AGL120" s="10"/>
      <c r="AGM120" s="10"/>
      <c r="AGN120" s="10"/>
      <c r="AGO120" s="10"/>
      <c r="AGP120" s="10"/>
      <c r="AGQ120" s="10"/>
      <c r="AGR120" s="10"/>
      <c r="AGS120" s="10"/>
      <c r="AGT120" s="10"/>
      <c r="AGU120" s="10"/>
      <c r="AGV120" s="10"/>
      <c r="AGW120" s="10"/>
      <c r="AGX120" s="10"/>
      <c r="AGY120" s="10"/>
      <c r="AGZ120" s="10"/>
      <c r="AHA120" s="10"/>
      <c r="AHB120" s="10"/>
      <c r="AHC120" s="10"/>
      <c r="AHD120" s="10"/>
      <c r="AHE120" s="10"/>
      <c r="AHF120" s="10"/>
      <c r="AHG120" s="10"/>
      <c r="AHH120" s="10"/>
      <c r="AHI120" s="10"/>
      <c r="AHJ120" s="10"/>
      <c r="AHK120" s="10"/>
      <c r="AHL120" s="10"/>
      <c r="AHM120" s="10"/>
      <c r="AHN120" s="10"/>
      <c r="AHO120" s="10"/>
      <c r="AHP120" s="10"/>
      <c r="AHQ120" s="10"/>
      <c r="AHR120" s="10"/>
      <c r="AHS120" s="10"/>
      <c r="AHT120" s="10"/>
      <c r="AHU120" s="10"/>
      <c r="AHV120" s="10"/>
      <c r="AHW120" s="10"/>
      <c r="AHX120" s="10"/>
      <c r="AHY120" s="10"/>
      <c r="AHZ120" s="10"/>
      <c r="AIA120" s="10"/>
      <c r="AIB120" s="10"/>
      <c r="AIC120" s="10"/>
      <c r="AID120" s="10"/>
      <c r="AIE120" s="10"/>
      <c r="AIF120" s="10"/>
      <c r="AIG120" s="10"/>
      <c r="AIH120" s="10"/>
      <c r="AII120" s="10"/>
      <c r="AIJ120" s="10"/>
      <c r="AIK120" s="10"/>
      <c r="AIL120" s="10"/>
      <c r="AIM120" s="10"/>
      <c r="AIN120" s="10"/>
      <c r="AIO120" s="10"/>
      <c r="AIP120" s="10"/>
      <c r="AIQ120" s="10"/>
      <c r="AIR120" s="10"/>
      <c r="AIS120" s="10"/>
      <c r="AIT120" s="10"/>
      <c r="AIU120" s="10"/>
      <c r="AIV120" s="10"/>
      <c r="AIW120" s="10"/>
      <c r="AIX120" s="10"/>
      <c r="AIY120" s="10"/>
      <c r="AIZ120" s="10"/>
      <c r="AJA120" s="10"/>
      <c r="AJB120" s="10"/>
      <c r="AJC120" s="10"/>
      <c r="AJD120" s="10"/>
      <c r="AJE120" s="10"/>
      <c r="AJF120" s="10"/>
      <c r="AJG120" s="10"/>
      <c r="AJH120" s="10"/>
      <c r="AJI120" s="10"/>
      <c r="AJJ120" s="10"/>
      <c r="AJK120" s="10"/>
      <c r="AJL120" s="10"/>
      <c r="AJM120" s="10"/>
      <c r="AJN120" s="10"/>
      <c r="AJO120" s="10"/>
      <c r="AJP120" s="10"/>
      <c r="AJQ120" s="10"/>
      <c r="AJR120" s="10"/>
      <c r="AJS120" s="10"/>
      <c r="AJT120" s="10"/>
      <c r="AJU120" s="10"/>
      <c r="AJV120" s="10"/>
      <c r="AJW120" s="10"/>
      <c r="AJX120" s="10"/>
      <c r="AJY120" s="10"/>
      <c r="AJZ120" s="10"/>
      <c r="AKA120" s="10"/>
      <c r="AKB120" s="10"/>
      <c r="AKC120" s="10"/>
      <c r="AKD120" s="10"/>
      <c r="AKE120" s="10"/>
      <c r="AKF120" s="10"/>
      <c r="AKG120" s="10"/>
      <c r="AKH120" s="10"/>
      <c r="AKI120" s="10"/>
      <c r="AKJ120" s="10"/>
      <c r="AKK120" s="10"/>
      <c r="AKL120" s="10"/>
      <c r="AKM120" s="10"/>
      <c r="AKN120" s="10"/>
      <c r="AKO120" s="10"/>
      <c r="AKP120" s="10"/>
      <c r="AKQ120" s="10"/>
      <c r="AKR120" s="10"/>
      <c r="AKS120" s="10"/>
      <c r="AKT120" s="10"/>
      <c r="AKU120" s="10"/>
      <c r="AKV120" s="10"/>
      <c r="AKW120" s="10"/>
      <c r="AKX120" s="10"/>
      <c r="AKY120" s="10"/>
      <c r="AKZ120" s="10"/>
      <c r="ALA120" s="10"/>
      <c r="ALB120" s="10"/>
      <c r="ALC120" s="10"/>
      <c r="ALD120" s="10"/>
      <c r="ALE120" s="10"/>
      <c r="ALF120" s="10"/>
      <c r="ALG120" s="10"/>
      <c r="ALH120" s="10"/>
      <c r="ALI120" s="10"/>
      <c r="ALJ120" s="10"/>
      <c r="ALK120" s="10"/>
      <c r="ALL120" s="10"/>
      <c r="ALM120" s="10"/>
      <c r="ALN120" s="10"/>
      <c r="ALO120" s="10"/>
      <c r="ALP120" s="10"/>
      <c r="ALQ120" s="10"/>
      <c r="ALR120" s="10"/>
      <c r="ALS120" s="10"/>
      <c r="ALT120" s="10"/>
      <c r="ALU120" s="10"/>
      <c r="ALV120" s="10"/>
      <c r="ALW120" s="10"/>
      <c r="ALX120" s="10"/>
      <c r="ALY120" s="10"/>
      <c r="ALZ120" s="10"/>
    </row>
    <row r="121" spans="1:1022">
      <c r="A121" s="16" t="s">
        <v>21</v>
      </c>
      <c r="B121" s="16" t="s">
        <v>479</v>
      </c>
      <c r="C121" s="16" t="s">
        <v>480</v>
      </c>
      <c r="D121" s="16"/>
      <c r="E121" s="17"/>
      <c r="F121" s="138" t="s">
        <v>440</v>
      </c>
      <c r="G121" s="30"/>
      <c r="H121" s="17">
        <v>3</v>
      </c>
      <c r="I121" s="16" t="s">
        <v>26</v>
      </c>
      <c r="J121" s="25"/>
      <c r="K121" s="127">
        <v>9.1999999999999998E-3</v>
      </c>
      <c r="L121" s="18">
        <f>SUM(K121*H121)</f>
        <v>2.76E-2</v>
      </c>
      <c r="M121" s="19"/>
      <c r="N121" s="34">
        <f>$T$1*H121</f>
        <v>3000</v>
      </c>
      <c r="O121" s="23" t="s">
        <v>425</v>
      </c>
      <c r="P121" s="21">
        <v>41929</v>
      </c>
      <c r="Q121" s="21">
        <v>41932</v>
      </c>
      <c r="R121" s="21" t="s">
        <v>481</v>
      </c>
      <c r="S121" s="16"/>
      <c r="T121" s="10" t="s">
        <v>416</v>
      </c>
      <c r="U121" s="33" t="s">
        <v>482</v>
      </c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  <c r="XL121" s="10"/>
      <c r="XM121" s="10"/>
      <c r="XN121" s="10"/>
      <c r="XO121" s="10"/>
      <c r="XP121" s="10"/>
      <c r="XQ121" s="10"/>
      <c r="XR121" s="10"/>
      <c r="XS121" s="10"/>
      <c r="XT121" s="10"/>
      <c r="XU121" s="10"/>
      <c r="XV121" s="10"/>
      <c r="XW121" s="10"/>
      <c r="XX121" s="10"/>
      <c r="XY121" s="10"/>
      <c r="XZ121" s="10"/>
      <c r="YA121" s="10"/>
      <c r="YB121" s="10"/>
      <c r="YC121" s="10"/>
      <c r="YD121" s="10"/>
      <c r="YE121" s="10"/>
      <c r="YF121" s="10"/>
      <c r="YG121" s="10"/>
      <c r="YH121" s="10"/>
      <c r="YI121" s="10"/>
      <c r="YJ121" s="10"/>
      <c r="YK121" s="10"/>
      <c r="YL121" s="10"/>
      <c r="YM121" s="10"/>
      <c r="YN121" s="10"/>
      <c r="YO121" s="10"/>
      <c r="YP121" s="10"/>
      <c r="YQ121" s="10"/>
      <c r="YR121" s="10"/>
      <c r="YS121" s="10"/>
      <c r="YT121" s="10"/>
      <c r="YU121" s="10"/>
      <c r="YV121" s="10"/>
      <c r="YW121" s="10"/>
      <c r="YX121" s="10"/>
      <c r="YY121" s="10"/>
      <c r="YZ121" s="10"/>
      <c r="ZA121" s="10"/>
      <c r="ZB121" s="10"/>
      <c r="ZC121" s="10"/>
      <c r="ZD121" s="10"/>
      <c r="ZE121" s="10"/>
      <c r="ZF121" s="10"/>
      <c r="ZG121" s="10"/>
      <c r="ZH121" s="10"/>
      <c r="ZI121" s="10"/>
      <c r="ZJ121" s="10"/>
      <c r="ZK121" s="10"/>
      <c r="ZL121" s="10"/>
      <c r="ZM121" s="10"/>
      <c r="ZN121" s="10"/>
      <c r="ZO121" s="10"/>
      <c r="ZP121" s="10"/>
      <c r="ZQ121" s="10"/>
      <c r="ZR121" s="10"/>
      <c r="ZS121" s="10"/>
      <c r="ZT121" s="10"/>
      <c r="ZU121" s="10"/>
      <c r="ZV121" s="10"/>
      <c r="ZW121" s="10"/>
      <c r="ZX121" s="10"/>
      <c r="ZY121" s="10"/>
      <c r="ZZ121" s="10"/>
      <c r="AAA121" s="10"/>
      <c r="AAB121" s="10"/>
      <c r="AAC121" s="10"/>
      <c r="AAD121" s="10"/>
      <c r="AAE121" s="10"/>
      <c r="AAF121" s="10"/>
      <c r="AAG121" s="10"/>
      <c r="AAH121" s="10"/>
      <c r="AAI121" s="10"/>
      <c r="AAJ121" s="10"/>
      <c r="AAK121" s="10"/>
      <c r="AAL121" s="10"/>
      <c r="AAM121" s="10"/>
      <c r="AAN121" s="10"/>
      <c r="AAO121" s="10"/>
      <c r="AAP121" s="10"/>
      <c r="AAQ121" s="10"/>
      <c r="AAR121" s="10"/>
      <c r="AAS121" s="10"/>
      <c r="AAT121" s="10"/>
      <c r="AAU121" s="10"/>
      <c r="AAV121" s="10"/>
      <c r="AAW121" s="10"/>
      <c r="AAX121" s="10"/>
      <c r="AAY121" s="10"/>
      <c r="AAZ121" s="10"/>
      <c r="ABA121" s="10"/>
      <c r="ABB121" s="10"/>
      <c r="ABC121" s="10"/>
      <c r="ABD121" s="10"/>
      <c r="ABE121" s="10"/>
      <c r="ABF121" s="10"/>
      <c r="ABG121" s="10"/>
      <c r="ABH121" s="10"/>
      <c r="ABI121" s="10"/>
      <c r="ABJ121" s="10"/>
      <c r="ABK121" s="10"/>
      <c r="ABL121" s="10"/>
      <c r="ABM121" s="10"/>
      <c r="ABN121" s="10"/>
      <c r="ABO121" s="10"/>
      <c r="ABP121" s="10"/>
      <c r="ABQ121" s="10"/>
      <c r="ABR121" s="10"/>
      <c r="ABS121" s="10"/>
      <c r="ABT121" s="10"/>
      <c r="ABU121" s="10"/>
      <c r="ABV121" s="10"/>
      <c r="ABW121" s="10"/>
      <c r="ABX121" s="10"/>
      <c r="ABY121" s="10"/>
      <c r="ABZ121" s="10"/>
      <c r="ACA121" s="10"/>
      <c r="ACB121" s="10"/>
      <c r="ACC121" s="10"/>
      <c r="ACD121" s="10"/>
      <c r="ACE121" s="10"/>
      <c r="ACF121" s="10"/>
      <c r="ACG121" s="10"/>
      <c r="ACH121" s="10"/>
      <c r="ACI121" s="10"/>
      <c r="ACJ121" s="10"/>
      <c r="ACK121" s="10"/>
      <c r="ACL121" s="10"/>
      <c r="ACM121" s="10"/>
      <c r="ACN121" s="10"/>
      <c r="ACO121" s="10"/>
      <c r="ACP121" s="10"/>
      <c r="ACQ121" s="10"/>
      <c r="ACR121" s="10"/>
      <c r="ACS121" s="10"/>
      <c r="ACT121" s="10"/>
      <c r="ACU121" s="10"/>
      <c r="ACV121" s="10"/>
      <c r="ACW121" s="10"/>
      <c r="ACX121" s="10"/>
      <c r="ACY121" s="10"/>
      <c r="ACZ121" s="10"/>
      <c r="ADA121" s="10"/>
      <c r="ADB121" s="10"/>
      <c r="ADC121" s="10"/>
      <c r="ADD121" s="10"/>
      <c r="ADE121" s="10"/>
      <c r="ADF121" s="10"/>
      <c r="ADG121" s="10"/>
      <c r="ADH121" s="10"/>
      <c r="ADI121" s="10"/>
      <c r="ADJ121" s="10"/>
      <c r="ADK121" s="10"/>
      <c r="ADL121" s="10"/>
      <c r="ADM121" s="10"/>
      <c r="ADN121" s="10"/>
      <c r="ADO121" s="10"/>
      <c r="ADP121" s="10"/>
      <c r="ADQ121" s="10"/>
      <c r="ADR121" s="10"/>
      <c r="ADS121" s="10"/>
      <c r="ADT121" s="10"/>
      <c r="ADU121" s="10"/>
      <c r="ADV121" s="10"/>
      <c r="ADW121" s="10"/>
      <c r="ADX121" s="10"/>
      <c r="ADY121" s="10"/>
      <c r="ADZ121" s="10"/>
      <c r="AEA121" s="10"/>
      <c r="AEB121" s="10"/>
      <c r="AEC121" s="10"/>
      <c r="AED121" s="10"/>
      <c r="AEE121" s="10"/>
      <c r="AEF121" s="10"/>
      <c r="AEG121" s="10"/>
      <c r="AEH121" s="10"/>
      <c r="AEI121" s="10"/>
      <c r="AEJ121" s="10"/>
      <c r="AEK121" s="10"/>
      <c r="AEL121" s="10"/>
      <c r="AEM121" s="10"/>
      <c r="AEN121" s="10"/>
      <c r="AEO121" s="10"/>
      <c r="AEP121" s="10"/>
      <c r="AEQ121" s="10"/>
      <c r="AER121" s="10"/>
      <c r="AES121" s="10"/>
      <c r="AET121" s="10"/>
      <c r="AEU121" s="10"/>
      <c r="AEV121" s="10"/>
      <c r="AEW121" s="10"/>
      <c r="AEX121" s="10"/>
      <c r="AEY121" s="10"/>
      <c r="AEZ121" s="10"/>
      <c r="AFA121" s="10"/>
      <c r="AFB121" s="10"/>
      <c r="AFC121" s="10"/>
      <c r="AFD121" s="10"/>
      <c r="AFE121" s="10"/>
      <c r="AFF121" s="10"/>
      <c r="AFG121" s="10"/>
      <c r="AFH121" s="10"/>
      <c r="AFI121" s="10"/>
      <c r="AFJ121" s="10"/>
      <c r="AFK121" s="10"/>
      <c r="AFL121" s="10"/>
      <c r="AFM121" s="10"/>
      <c r="AFN121" s="10"/>
      <c r="AFO121" s="10"/>
      <c r="AFP121" s="10"/>
      <c r="AFQ121" s="10"/>
      <c r="AFR121" s="10"/>
      <c r="AFS121" s="10"/>
      <c r="AFT121" s="10"/>
      <c r="AFU121" s="10"/>
      <c r="AFV121" s="10"/>
      <c r="AFW121" s="10"/>
      <c r="AFX121" s="10"/>
      <c r="AFY121" s="10"/>
      <c r="AFZ121" s="10"/>
      <c r="AGA121" s="10"/>
      <c r="AGB121" s="10"/>
      <c r="AGC121" s="10"/>
      <c r="AGD121" s="10"/>
      <c r="AGE121" s="10"/>
      <c r="AGF121" s="10"/>
      <c r="AGG121" s="10"/>
      <c r="AGH121" s="10"/>
      <c r="AGI121" s="10"/>
      <c r="AGJ121" s="10"/>
      <c r="AGK121" s="10"/>
      <c r="AGL121" s="10"/>
      <c r="AGM121" s="10"/>
      <c r="AGN121" s="10"/>
      <c r="AGO121" s="10"/>
      <c r="AGP121" s="10"/>
      <c r="AGQ121" s="10"/>
      <c r="AGR121" s="10"/>
      <c r="AGS121" s="10"/>
      <c r="AGT121" s="10"/>
      <c r="AGU121" s="10"/>
      <c r="AGV121" s="10"/>
      <c r="AGW121" s="10"/>
      <c r="AGX121" s="10"/>
      <c r="AGY121" s="10"/>
      <c r="AGZ121" s="10"/>
      <c r="AHA121" s="10"/>
      <c r="AHB121" s="10"/>
      <c r="AHC121" s="10"/>
      <c r="AHD121" s="10"/>
      <c r="AHE121" s="10"/>
      <c r="AHF121" s="10"/>
      <c r="AHG121" s="10"/>
      <c r="AHH121" s="10"/>
      <c r="AHI121" s="10"/>
      <c r="AHJ121" s="10"/>
      <c r="AHK121" s="10"/>
      <c r="AHL121" s="10"/>
      <c r="AHM121" s="10"/>
      <c r="AHN121" s="10"/>
      <c r="AHO121" s="10"/>
      <c r="AHP121" s="10"/>
      <c r="AHQ121" s="10"/>
      <c r="AHR121" s="10"/>
      <c r="AHS121" s="10"/>
      <c r="AHT121" s="10"/>
      <c r="AHU121" s="10"/>
      <c r="AHV121" s="10"/>
      <c r="AHW121" s="10"/>
      <c r="AHX121" s="10"/>
      <c r="AHY121" s="10"/>
      <c r="AHZ121" s="10"/>
      <c r="AIA121" s="10"/>
      <c r="AIB121" s="10"/>
      <c r="AIC121" s="10"/>
      <c r="AID121" s="10"/>
      <c r="AIE121" s="10"/>
      <c r="AIF121" s="10"/>
      <c r="AIG121" s="10"/>
      <c r="AIH121" s="10"/>
      <c r="AII121" s="10"/>
      <c r="AIJ121" s="10"/>
      <c r="AIK121" s="10"/>
      <c r="AIL121" s="10"/>
      <c r="AIM121" s="10"/>
      <c r="AIN121" s="10"/>
      <c r="AIO121" s="10"/>
      <c r="AIP121" s="10"/>
      <c r="AIQ121" s="10"/>
      <c r="AIR121" s="10"/>
      <c r="AIS121" s="10"/>
      <c r="AIT121" s="10"/>
      <c r="AIU121" s="10"/>
      <c r="AIV121" s="10"/>
      <c r="AIW121" s="10"/>
      <c r="AIX121" s="10"/>
      <c r="AIY121" s="10"/>
      <c r="AIZ121" s="10"/>
      <c r="AJA121" s="10"/>
      <c r="AJB121" s="10"/>
      <c r="AJC121" s="10"/>
      <c r="AJD121" s="10"/>
      <c r="AJE121" s="10"/>
      <c r="AJF121" s="10"/>
      <c r="AJG121" s="10"/>
      <c r="AJH121" s="10"/>
      <c r="AJI121" s="10"/>
      <c r="AJJ121" s="10"/>
      <c r="AJK121" s="10"/>
      <c r="AJL121" s="10"/>
      <c r="AJM121" s="10"/>
      <c r="AJN121" s="10"/>
      <c r="AJO121" s="10"/>
      <c r="AJP121" s="10"/>
      <c r="AJQ121" s="10"/>
      <c r="AJR121" s="10"/>
      <c r="AJS121" s="10"/>
      <c r="AJT121" s="10"/>
      <c r="AJU121" s="10"/>
      <c r="AJV121" s="10"/>
      <c r="AJW121" s="10"/>
      <c r="AJX121" s="10"/>
      <c r="AJY121" s="10"/>
      <c r="AJZ121" s="10"/>
      <c r="AKA121" s="10"/>
      <c r="AKB121" s="10"/>
      <c r="AKC121" s="10"/>
      <c r="AKD121" s="10"/>
      <c r="AKE121" s="10"/>
      <c r="AKF121" s="10"/>
      <c r="AKG121" s="10"/>
      <c r="AKH121" s="10"/>
      <c r="AKI121" s="10"/>
      <c r="AKJ121" s="10"/>
      <c r="AKK121" s="10"/>
      <c r="AKL121" s="10"/>
      <c r="AKM121" s="10"/>
      <c r="AKN121" s="10"/>
      <c r="AKO121" s="10"/>
      <c r="AKP121" s="10"/>
      <c r="AKQ121" s="10"/>
      <c r="AKR121" s="10"/>
      <c r="AKS121" s="10"/>
      <c r="AKT121" s="10"/>
      <c r="AKU121" s="10"/>
      <c r="AKV121" s="10"/>
      <c r="AKW121" s="10"/>
      <c r="AKX121" s="10"/>
      <c r="AKY121" s="10"/>
      <c r="AKZ121" s="10"/>
      <c r="ALA121" s="10"/>
      <c r="ALB121" s="10"/>
      <c r="ALC121" s="10"/>
      <c r="ALD121" s="10"/>
      <c r="ALE121" s="10"/>
      <c r="ALF121" s="10"/>
      <c r="ALG121" s="10"/>
      <c r="ALH121" s="10"/>
      <c r="ALI121" s="10"/>
      <c r="ALJ121" s="10"/>
      <c r="ALK121" s="10"/>
      <c r="ALL121" s="10"/>
      <c r="ALM121" s="10"/>
      <c r="ALN121" s="10"/>
      <c r="ALO121" s="10"/>
      <c r="ALP121" s="10"/>
      <c r="ALQ121" s="10"/>
      <c r="ALR121" s="10"/>
      <c r="ALS121" s="10"/>
      <c r="ALT121" s="10"/>
      <c r="ALU121" s="10"/>
      <c r="ALV121" s="10"/>
      <c r="ALW121" s="10"/>
      <c r="ALX121" s="10"/>
      <c r="ALY121" s="10"/>
      <c r="ALZ121" s="10"/>
    </row>
    <row r="122" spans="1:1022">
      <c r="A122" s="16" t="s">
        <v>21</v>
      </c>
      <c r="B122" s="16" t="s">
        <v>483</v>
      </c>
      <c r="C122" s="16" t="s">
        <v>484</v>
      </c>
      <c r="D122" s="16"/>
      <c r="E122" s="30" t="s">
        <v>485</v>
      </c>
      <c r="F122" s="138" t="s">
        <v>416</v>
      </c>
      <c r="G122" s="126" t="s">
        <v>486</v>
      </c>
      <c r="H122" s="17">
        <v>7</v>
      </c>
      <c r="I122" s="16" t="s">
        <v>26</v>
      </c>
      <c r="J122" s="19"/>
      <c r="K122" s="127">
        <v>1.6799999999999999E-2</v>
      </c>
      <c r="L122" s="18">
        <f>SUM(K122*H122)</f>
        <v>0.1176</v>
      </c>
      <c r="M122" s="19"/>
      <c r="N122" s="34">
        <f>$T$1*H122</f>
        <v>7000</v>
      </c>
      <c r="O122" s="23" t="s">
        <v>425</v>
      </c>
      <c r="P122" s="21">
        <v>41929</v>
      </c>
      <c r="Q122" s="21">
        <v>41940</v>
      </c>
      <c r="R122" s="21" t="s">
        <v>487</v>
      </c>
      <c r="S122" s="16" t="s">
        <v>488</v>
      </c>
      <c r="T122" s="10" t="s">
        <v>416</v>
      </c>
      <c r="U122" s="33" t="s">
        <v>486</v>
      </c>
    </row>
    <row r="123" spans="1:1022">
      <c r="A123" s="16" t="s">
        <v>21</v>
      </c>
      <c r="B123" s="16" t="s">
        <v>489</v>
      </c>
      <c r="C123" s="16" t="s">
        <v>490</v>
      </c>
      <c r="D123" s="16"/>
      <c r="E123" s="126" t="s">
        <v>491</v>
      </c>
      <c r="F123" s="138" t="s">
        <v>474</v>
      </c>
      <c r="G123" s="30" t="s">
        <v>492</v>
      </c>
      <c r="H123" s="139">
        <v>73</v>
      </c>
      <c r="I123" s="16" t="s">
        <v>26</v>
      </c>
      <c r="J123" s="19"/>
      <c r="K123" s="127">
        <v>1.6999999999999999E-3</v>
      </c>
      <c r="L123" s="18">
        <f>SUM(K123*H123)</f>
        <v>0.12409999999999999</v>
      </c>
      <c r="M123" s="19"/>
      <c r="N123" s="34">
        <f>$T$1*H123</f>
        <v>73000</v>
      </c>
      <c r="O123" s="23" t="s">
        <v>493</v>
      </c>
      <c r="P123" s="21">
        <v>41961</v>
      </c>
      <c r="Q123" s="21">
        <v>41962</v>
      </c>
      <c r="R123" s="21" t="s">
        <v>494</v>
      </c>
      <c r="S123" s="16" t="s">
        <v>495</v>
      </c>
      <c r="T123" s="10" t="s">
        <v>416</v>
      </c>
      <c r="U123" s="33" t="s">
        <v>491</v>
      </c>
    </row>
    <row r="124" spans="1:1022">
      <c r="A124" s="16" t="s">
        <v>21</v>
      </c>
      <c r="B124" s="16" t="s">
        <v>496</v>
      </c>
      <c r="C124" s="16" t="s">
        <v>497</v>
      </c>
      <c r="D124" s="16">
        <v>39501</v>
      </c>
      <c r="E124" s="17">
        <v>39501</v>
      </c>
      <c r="F124" s="138" t="s">
        <v>434</v>
      </c>
      <c r="G124" s="126">
        <v>39501</v>
      </c>
      <c r="H124" s="17">
        <v>4</v>
      </c>
      <c r="I124" s="16" t="s">
        <v>26</v>
      </c>
      <c r="J124" s="25"/>
      <c r="K124" s="127">
        <v>2.3300000000000001E-2</v>
      </c>
      <c r="L124" s="18">
        <f>SUM(K124*H124)</f>
        <v>9.3200000000000005E-2</v>
      </c>
      <c r="M124" s="19"/>
      <c r="N124" s="34">
        <f>$T$1*H124</f>
        <v>4000</v>
      </c>
      <c r="O124" s="23" t="s">
        <v>425</v>
      </c>
      <c r="P124" s="21">
        <v>41929</v>
      </c>
      <c r="Q124" s="21">
        <v>41932</v>
      </c>
      <c r="R124" s="21" t="s">
        <v>477</v>
      </c>
      <c r="S124" s="16" t="s">
        <v>420</v>
      </c>
      <c r="T124" s="10"/>
      <c r="U124" s="33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  <c r="XL124" s="10"/>
      <c r="XM124" s="10"/>
      <c r="XN124" s="10"/>
      <c r="XO124" s="10"/>
      <c r="XP124" s="10"/>
      <c r="XQ124" s="10"/>
      <c r="XR124" s="10"/>
      <c r="XS124" s="10"/>
      <c r="XT124" s="10"/>
      <c r="XU124" s="10"/>
      <c r="XV124" s="10"/>
      <c r="XW124" s="10"/>
      <c r="XX124" s="10"/>
      <c r="XY124" s="10"/>
      <c r="XZ124" s="10"/>
      <c r="YA124" s="10"/>
      <c r="YB124" s="10"/>
      <c r="YC124" s="10"/>
      <c r="YD124" s="10"/>
      <c r="YE124" s="10"/>
      <c r="YF124" s="10"/>
      <c r="YG124" s="10"/>
      <c r="YH124" s="10"/>
      <c r="YI124" s="10"/>
      <c r="YJ124" s="10"/>
      <c r="YK124" s="10"/>
      <c r="YL124" s="10"/>
      <c r="YM124" s="10"/>
      <c r="YN124" s="10"/>
      <c r="YO124" s="10"/>
      <c r="YP124" s="10"/>
      <c r="YQ124" s="10"/>
      <c r="YR124" s="10"/>
      <c r="YS124" s="10"/>
      <c r="YT124" s="10"/>
      <c r="YU124" s="10"/>
      <c r="YV124" s="10"/>
      <c r="YW124" s="10"/>
      <c r="YX124" s="10"/>
      <c r="YY124" s="10"/>
      <c r="YZ124" s="10"/>
      <c r="ZA124" s="10"/>
      <c r="ZB124" s="10"/>
      <c r="ZC124" s="10"/>
      <c r="ZD124" s="10"/>
      <c r="ZE124" s="10"/>
      <c r="ZF124" s="10"/>
      <c r="ZG124" s="10"/>
      <c r="ZH124" s="10"/>
      <c r="ZI124" s="10"/>
      <c r="ZJ124" s="10"/>
      <c r="ZK124" s="10"/>
      <c r="ZL124" s="10"/>
      <c r="ZM124" s="10"/>
      <c r="ZN124" s="10"/>
      <c r="ZO124" s="10"/>
      <c r="ZP124" s="10"/>
      <c r="ZQ124" s="10"/>
      <c r="ZR124" s="10"/>
      <c r="ZS124" s="10"/>
      <c r="ZT124" s="10"/>
      <c r="ZU124" s="10"/>
      <c r="ZV124" s="10"/>
      <c r="ZW124" s="10"/>
      <c r="ZX124" s="10"/>
      <c r="ZY124" s="10"/>
      <c r="ZZ124" s="10"/>
      <c r="AAA124" s="10"/>
      <c r="AAB124" s="10"/>
      <c r="AAC124" s="10"/>
      <c r="AAD124" s="10"/>
      <c r="AAE124" s="10"/>
      <c r="AAF124" s="10"/>
      <c r="AAG124" s="10"/>
      <c r="AAH124" s="10"/>
      <c r="AAI124" s="10"/>
      <c r="AAJ124" s="10"/>
      <c r="AAK124" s="10"/>
      <c r="AAL124" s="10"/>
      <c r="AAM124" s="10"/>
      <c r="AAN124" s="10"/>
      <c r="AAO124" s="10"/>
      <c r="AAP124" s="10"/>
      <c r="AAQ124" s="10"/>
      <c r="AAR124" s="10"/>
      <c r="AAS124" s="10"/>
      <c r="AAT124" s="10"/>
      <c r="AAU124" s="10"/>
      <c r="AAV124" s="10"/>
      <c r="AAW124" s="10"/>
      <c r="AAX124" s="10"/>
      <c r="AAY124" s="10"/>
      <c r="AAZ124" s="10"/>
      <c r="ABA124" s="10"/>
      <c r="ABB124" s="10"/>
      <c r="ABC124" s="10"/>
      <c r="ABD124" s="10"/>
      <c r="ABE124" s="10"/>
      <c r="ABF124" s="10"/>
      <c r="ABG124" s="10"/>
      <c r="ABH124" s="10"/>
      <c r="ABI124" s="10"/>
      <c r="ABJ124" s="10"/>
      <c r="ABK124" s="10"/>
      <c r="ABL124" s="10"/>
      <c r="ABM124" s="10"/>
      <c r="ABN124" s="10"/>
      <c r="ABO124" s="10"/>
      <c r="ABP124" s="10"/>
      <c r="ABQ124" s="10"/>
      <c r="ABR124" s="10"/>
      <c r="ABS124" s="10"/>
      <c r="ABT124" s="10"/>
      <c r="ABU124" s="10"/>
      <c r="ABV124" s="10"/>
      <c r="ABW124" s="10"/>
      <c r="ABX124" s="10"/>
      <c r="ABY124" s="10"/>
      <c r="ABZ124" s="10"/>
      <c r="ACA124" s="10"/>
      <c r="ACB124" s="10"/>
      <c r="ACC124" s="10"/>
      <c r="ACD124" s="10"/>
      <c r="ACE124" s="10"/>
      <c r="ACF124" s="10"/>
      <c r="ACG124" s="10"/>
      <c r="ACH124" s="10"/>
      <c r="ACI124" s="10"/>
      <c r="ACJ124" s="10"/>
      <c r="ACK124" s="10"/>
      <c r="ACL124" s="10"/>
      <c r="ACM124" s="10"/>
      <c r="ACN124" s="10"/>
      <c r="ACO124" s="10"/>
      <c r="ACP124" s="10"/>
      <c r="ACQ124" s="10"/>
      <c r="ACR124" s="10"/>
      <c r="ACS124" s="10"/>
      <c r="ACT124" s="10"/>
      <c r="ACU124" s="10"/>
      <c r="ACV124" s="10"/>
      <c r="ACW124" s="10"/>
      <c r="ACX124" s="10"/>
      <c r="ACY124" s="10"/>
      <c r="ACZ124" s="10"/>
      <c r="ADA124" s="10"/>
      <c r="ADB124" s="10"/>
      <c r="ADC124" s="10"/>
      <c r="ADD124" s="10"/>
      <c r="ADE124" s="10"/>
      <c r="ADF124" s="10"/>
      <c r="ADG124" s="10"/>
      <c r="ADH124" s="10"/>
      <c r="ADI124" s="10"/>
      <c r="ADJ124" s="10"/>
      <c r="ADK124" s="10"/>
      <c r="ADL124" s="10"/>
      <c r="ADM124" s="10"/>
      <c r="ADN124" s="10"/>
      <c r="ADO124" s="10"/>
      <c r="ADP124" s="10"/>
      <c r="ADQ124" s="10"/>
      <c r="ADR124" s="10"/>
      <c r="ADS124" s="10"/>
      <c r="ADT124" s="10"/>
      <c r="ADU124" s="10"/>
      <c r="ADV124" s="10"/>
      <c r="ADW124" s="10"/>
      <c r="ADX124" s="10"/>
      <c r="ADY124" s="10"/>
      <c r="ADZ124" s="10"/>
      <c r="AEA124" s="10"/>
      <c r="AEB124" s="10"/>
      <c r="AEC124" s="10"/>
      <c r="AED124" s="10"/>
      <c r="AEE124" s="10"/>
      <c r="AEF124" s="10"/>
      <c r="AEG124" s="10"/>
      <c r="AEH124" s="10"/>
      <c r="AEI124" s="10"/>
      <c r="AEJ124" s="10"/>
      <c r="AEK124" s="10"/>
      <c r="AEL124" s="10"/>
      <c r="AEM124" s="10"/>
      <c r="AEN124" s="10"/>
      <c r="AEO124" s="10"/>
      <c r="AEP124" s="10"/>
      <c r="AEQ124" s="10"/>
      <c r="AER124" s="10"/>
      <c r="AES124" s="10"/>
      <c r="AET124" s="10"/>
      <c r="AEU124" s="10"/>
      <c r="AEV124" s="10"/>
      <c r="AEW124" s="10"/>
      <c r="AEX124" s="10"/>
      <c r="AEY124" s="10"/>
      <c r="AEZ124" s="10"/>
      <c r="AFA124" s="10"/>
      <c r="AFB124" s="10"/>
      <c r="AFC124" s="10"/>
      <c r="AFD124" s="10"/>
      <c r="AFE124" s="10"/>
      <c r="AFF124" s="10"/>
      <c r="AFG124" s="10"/>
      <c r="AFH124" s="10"/>
      <c r="AFI124" s="10"/>
      <c r="AFJ124" s="10"/>
      <c r="AFK124" s="10"/>
      <c r="AFL124" s="10"/>
      <c r="AFM124" s="10"/>
      <c r="AFN124" s="10"/>
      <c r="AFO124" s="10"/>
      <c r="AFP124" s="10"/>
      <c r="AFQ124" s="10"/>
      <c r="AFR124" s="10"/>
      <c r="AFS124" s="10"/>
      <c r="AFT124" s="10"/>
      <c r="AFU124" s="10"/>
      <c r="AFV124" s="10"/>
      <c r="AFW124" s="10"/>
      <c r="AFX124" s="10"/>
      <c r="AFY124" s="10"/>
      <c r="AFZ124" s="10"/>
      <c r="AGA124" s="10"/>
      <c r="AGB124" s="10"/>
      <c r="AGC124" s="10"/>
      <c r="AGD124" s="10"/>
      <c r="AGE124" s="10"/>
      <c r="AGF124" s="10"/>
      <c r="AGG124" s="10"/>
      <c r="AGH124" s="10"/>
      <c r="AGI124" s="10"/>
      <c r="AGJ124" s="10"/>
      <c r="AGK124" s="10"/>
      <c r="AGL124" s="10"/>
      <c r="AGM124" s="10"/>
      <c r="AGN124" s="10"/>
      <c r="AGO124" s="10"/>
      <c r="AGP124" s="10"/>
      <c r="AGQ124" s="10"/>
      <c r="AGR124" s="10"/>
      <c r="AGS124" s="10"/>
      <c r="AGT124" s="10"/>
      <c r="AGU124" s="10"/>
      <c r="AGV124" s="10"/>
      <c r="AGW124" s="10"/>
      <c r="AGX124" s="10"/>
      <c r="AGY124" s="10"/>
      <c r="AGZ124" s="10"/>
      <c r="AHA124" s="10"/>
      <c r="AHB124" s="10"/>
      <c r="AHC124" s="10"/>
      <c r="AHD124" s="10"/>
      <c r="AHE124" s="10"/>
      <c r="AHF124" s="10"/>
      <c r="AHG124" s="10"/>
      <c r="AHH124" s="10"/>
      <c r="AHI124" s="10"/>
      <c r="AHJ124" s="10"/>
      <c r="AHK124" s="10"/>
      <c r="AHL124" s="10"/>
      <c r="AHM124" s="10"/>
      <c r="AHN124" s="10"/>
      <c r="AHO124" s="10"/>
      <c r="AHP124" s="10"/>
      <c r="AHQ124" s="10"/>
      <c r="AHR124" s="10"/>
      <c r="AHS124" s="10"/>
      <c r="AHT124" s="10"/>
      <c r="AHU124" s="10"/>
      <c r="AHV124" s="10"/>
      <c r="AHW124" s="10"/>
      <c r="AHX124" s="10"/>
      <c r="AHY124" s="10"/>
      <c r="AHZ124" s="10"/>
      <c r="AIA124" s="10"/>
      <c r="AIB124" s="10"/>
      <c r="AIC124" s="10"/>
      <c r="AID124" s="10"/>
      <c r="AIE124" s="10"/>
      <c r="AIF124" s="10"/>
      <c r="AIG124" s="10"/>
      <c r="AIH124" s="10"/>
      <c r="AII124" s="10"/>
      <c r="AIJ124" s="10"/>
      <c r="AIK124" s="10"/>
      <c r="AIL124" s="10"/>
      <c r="AIM124" s="10"/>
      <c r="AIN124" s="10"/>
      <c r="AIO124" s="10"/>
      <c r="AIP124" s="10"/>
      <c r="AIQ124" s="10"/>
      <c r="AIR124" s="10"/>
      <c r="AIS124" s="10"/>
      <c r="AIT124" s="10"/>
      <c r="AIU124" s="10"/>
      <c r="AIV124" s="10"/>
      <c r="AIW124" s="10"/>
      <c r="AIX124" s="10"/>
      <c r="AIY124" s="10"/>
      <c r="AIZ124" s="10"/>
      <c r="AJA124" s="10"/>
      <c r="AJB124" s="10"/>
      <c r="AJC124" s="10"/>
      <c r="AJD124" s="10"/>
      <c r="AJE124" s="10"/>
      <c r="AJF124" s="10"/>
      <c r="AJG124" s="10"/>
      <c r="AJH124" s="10"/>
      <c r="AJI124" s="10"/>
      <c r="AJJ124" s="10"/>
      <c r="AJK124" s="10"/>
      <c r="AJL124" s="10"/>
      <c r="AJM124" s="10"/>
      <c r="AJN124" s="10"/>
      <c r="AJO124" s="10"/>
      <c r="AJP124" s="10"/>
      <c r="AJQ124" s="10"/>
      <c r="AJR124" s="10"/>
      <c r="AJS124" s="10"/>
      <c r="AJT124" s="10"/>
      <c r="AJU124" s="10"/>
      <c r="AJV124" s="10"/>
      <c r="AJW124" s="10"/>
      <c r="AJX124" s="10"/>
      <c r="AJY124" s="10"/>
      <c r="AJZ124" s="10"/>
      <c r="AKA124" s="10"/>
      <c r="AKB124" s="10"/>
      <c r="AKC124" s="10"/>
      <c r="AKD124" s="10"/>
      <c r="AKE124" s="10"/>
      <c r="AKF124" s="10"/>
      <c r="AKG124" s="10"/>
      <c r="AKH124" s="10"/>
      <c r="AKI124" s="10"/>
      <c r="AKJ124" s="10"/>
      <c r="AKK124" s="10"/>
      <c r="AKL124" s="10"/>
      <c r="AKM124" s="10"/>
      <c r="AKN124" s="10"/>
      <c r="AKO124" s="10"/>
      <c r="AKP124" s="10"/>
      <c r="AKQ124" s="10"/>
      <c r="AKR124" s="10"/>
      <c r="AKS124" s="10"/>
      <c r="AKT124" s="10"/>
      <c r="AKU124" s="10"/>
      <c r="AKV124" s="10"/>
      <c r="AKW124" s="10"/>
      <c r="AKX124" s="10"/>
      <c r="AKY124" s="10"/>
      <c r="AKZ124" s="10"/>
      <c r="ALA124" s="10"/>
      <c r="ALB124" s="10"/>
      <c r="ALC124" s="10"/>
      <c r="ALD124" s="10"/>
      <c r="ALE124" s="10"/>
      <c r="ALF124" s="10"/>
      <c r="ALG124" s="10"/>
      <c r="ALH124" s="10"/>
      <c r="ALI124" s="10"/>
      <c r="ALJ124" s="10"/>
      <c r="ALK124" s="10"/>
      <c r="ALL124" s="10"/>
      <c r="ALM124" s="10"/>
      <c r="ALN124" s="10"/>
      <c r="ALO124" s="10"/>
      <c r="ALP124" s="10"/>
      <c r="ALQ124" s="10"/>
      <c r="ALR124" s="10"/>
      <c r="ALS124" s="10"/>
      <c r="ALT124" s="10"/>
      <c r="ALU124" s="10"/>
      <c r="ALV124" s="10"/>
      <c r="ALW124" s="10"/>
      <c r="ALX124" s="10"/>
      <c r="ALY124" s="10"/>
      <c r="ALZ124" s="10"/>
    </row>
    <row r="125" spans="1:1022">
      <c r="A125" s="16" t="s">
        <v>21</v>
      </c>
      <c r="B125" s="16" t="s">
        <v>498</v>
      </c>
      <c r="C125" s="16" t="s">
        <v>499</v>
      </c>
      <c r="D125" s="16"/>
      <c r="E125" s="17"/>
      <c r="F125" s="138" t="s">
        <v>416</v>
      </c>
      <c r="G125" s="126" t="s">
        <v>500</v>
      </c>
      <c r="H125" s="17">
        <v>12</v>
      </c>
      <c r="I125" s="16" t="s">
        <v>26</v>
      </c>
      <c r="J125" s="25"/>
      <c r="K125" s="127"/>
      <c r="L125" s="18"/>
      <c r="M125" s="19"/>
      <c r="N125" s="34">
        <v>12200</v>
      </c>
      <c r="O125" s="23" t="s">
        <v>501</v>
      </c>
      <c r="P125" s="21">
        <v>41961</v>
      </c>
      <c r="Q125" s="21">
        <v>41962</v>
      </c>
      <c r="R125" s="21"/>
      <c r="S125" s="16"/>
      <c r="T125" s="10"/>
      <c r="U125" s="33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  <c r="XL125" s="10"/>
      <c r="XM125" s="10"/>
      <c r="XN125" s="10"/>
      <c r="XO125" s="10"/>
      <c r="XP125" s="10"/>
      <c r="XQ125" s="10"/>
      <c r="XR125" s="10"/>
      <c r="XS125" s="10"/>
      <c r="XT125" s="10"/>
      <c r="XU125" s="10"/>
      <c r="XV125" s="10"/>
      <c r="XW125" s="10"/>
      <c r="XX125" s="10"/>
      <c r="XY125" s="10"/>
      <c r="XZ125" s="10"/>
      <c r="YA125" s="10"/>
      <c r="YB125" s="10"/>
      <c r="YC125" s="10"/>
      <c r="YD125" s="10"/>
      <c r="YE125" s="10"/>
      <c r="YF125" s="10"/>
      <c r="YG125" s="10"/>
      <c r="YH125" s="10"/>
      <c r="YI125" s="10"/>
      <c r="YJ125" s="10"/>
      <c r="YK125" s="10"/>
      <c r="YL125" s="10"/>
      <c r="YM125" s="10"/>
      <c r="YN125" s="10"/>
      <c r="YO125" s="10"/>
      <c r="YP125" s="10"/>
      <c r="YQ125" s="10"/>
      <c r="YR125" s="10"/>
      <c r="YS125" s="10"/>
      <c r="YT125" s="10"/>
      <c r="YU125" s="10"/>
      <c r="YV125" s="10"/>
      <c r="YW125" s="10"/>
      <c r="YX125" s="10"/>
      <c r="YY125" s="10"/>
      <c r="YZ125" s="10"/>
      <c r="ZA125" s="10"/>
      <c r="ZB125" s="10"/>
      <c r="ZC125" s="10"/>
      <c r="ZD125" s="10"/>
      <c r="ZE125" s="10"/>
      <c r="ZF125" s="10"/>
      <c r="ZG125" s="10"/>
      <c r="ZH125" s="10"/>
      <c r="ZI125" s="10"/>
      <c r="ZJ125" s="10"/>
      <c r="ZK125" s="10"/>
      <c r="ZL125" s="10"/>
      <c r="ZM125" s="10"/>
      <c r="ZN125" s="10"/>
      <c r="ZO125" s="10"/>
      <c r="ZP125" s="10"/>
      <c r="ZQ125" s="10"/>
      <c r="ZR125" s="10"/>
      <c r="ZS125" s="10"/>
      <c r="ZT125" s="10"/>
      <c r="ZU125" s="10"/>
      <c r="ZV125" s="10"/>
      <c r="ZW125" s="10"/>
      <c r="ZX125" s="10"/>
      <c r="ZY125" s="10"/>
      <c r="ZZ125" s="10"/>
      <c r="AAA125" s="10"/>
      <c r="AAB125" s="10"/>
      <c r="AAC125" s="10"/>
      <c r="AAD125" s="10"/>
      <c r="AAE125" s="10"/>
      <c r="AAF125" s="10"/>
      <c r="AAG125" s="10"/>
      <c r="AAH125" s="10"/>
      <c r="AAI125" s="10"/>
      <c r="AAJ125" s="10"/>
      <c r="AAK125" s="10"/>
      <c r="AAL125" s="10"/>
      <c r="AAM125" s="10"/>
      <c r="AAN125" s="10"/>
      <c r="AAO125" s="10"/>
      <c r="AAP125" s="10"/>
      <c r="AAQ125" s="10"/>
      <c r="AAR125" s="10"/>
      <c r="AAS125" s="10"/>
      <c r="AAT125" s="10"/>
      <c r="AAU125" s="10"/>
      <c r="AAV125" s="10"/>
      <c r="AAW125" s="10"/>
      <c r="AAX125" s="10"/>
      <c r="AAY125" s="10"/>
      <c r="AAZ125" s="10"/>
      <c r="ABA125" s="10"/>
      <c r="ABB125" s="10"/>
      <c r="ABC125" s="10"/>
      <c r="ABD125" s="10"/>
      <c r="ABE125" s="10"/>
      <c r="ABF125" s="10"/>
      <c r="ABG125" s="10"/>
      <c r="ABH125" s="10"/>
      <c r="ABI125" s="10"/>
      <c r="ABJ125" s="10"/>
      <c r="ABK125" s="10"/>
      <c r="ABL125" s="10"/>
      <c r="ABM125" s="10"/>
      <c r="ABN125" s="10"/>
      <c r="ABO125" s="10"/>
      <c r="ABP125" s="10"/>
      <c r="ABQ125" s="10"/>
      <c r="ABR125" s="10"/>
      <c r="ABS125" s="10"/>
      <c r="ABT125" s="10"/>
      <c r="ABU125" s="10"/>
      <c r="ABV125" s="10"/>
      <c r="ABW125" s="10"/>
      <c r="ABX125" s="10"/>
      <c r="ABY125" s="10"/>
      <c r="ABZ125" s="10"/>
      <c r="ACA125" s="10"/>
      <c r="ACB125" s="10"/>
      <c r="ACC125" s="10"/>
      <c r="ACD125" s="10"/>
      <c r="ACE125" s="10"/>
      <c r="ACF125" s="10"/>
      <c r="ACG125" s="10"/>
      <c r="ACH125" s="10"/>
      <c r="ACI125" s="10"/>
      <c r="ACJ125" s="10"/>
      <c r="ACK125" s="10"/>
      <c r="ACL125" s="10"/>
      <c r="ACM125" s="10"/>
      <c r="ACN125" s="10"/>
      <c r="ACO125" s="10"/>
      <c r="ACP125" s="10"/>
      <c r="ACQ125" s="10"/>
      <c r="ACR125" s="10"/>
      <c r="ACS125" s="10"/>
      <c r="ACT125" s="10"/>
      <c r="ACU125" s="10"/>
      <c r="ACV125" s="10"/>
      <c r="ACW125" s="10"/>
      <c r="ACX125" s="10"/>
      <c r="ACY125" s="10"/>
      <c r="ACZ125" s="10"/>
      <c r="ADA125" s="10"/>
      <c r="ADB125" s="10"/>
      <c r="ADC125" s="10"/>
      <c r="ADD125" s="10"/>
      <c r="ADE125" s="10"/>
      <c r="ADF125" s="10"/>
      <c r="ADG125" s="10"/>
      <c r="ADH125" s="10"/>
      <c r="ADI125" s="10"/>
      <c r="ADJ125" s="10"/>
      <c r="ADK125" s="10"/>
      <c r="ADL125" s="10"/>
      <c r="ADM125" s="10"/>
      <c r="ADN125" s="10"/>
      <c r="ADO125" s="10"/>
      <c r="ADP125" s="10"/>
      <c r="ADQ125" s="10"/>
      <c r="ADR125" s="10"/>
      <c r="ADS125" s="10"/>
      <c r="ADT125" s="10"/>
      <c r="ADU125" s="10"/>
      <c r="ADV125" s="10"/>
      <c r="ADW125" s="10"/>
      <c r="ADX125" s="10"/>
      <c r="ADY125" s="10"/>
      <c r="ADZ125" s="10"/>
      <c r="AEA125" s="10"/>
      <c r="AEB125" s="10"/>
      <c r="AEC125" s="10"/>
      <c r="AED125" s="10"/>
      <c r="AEE125" s="10"/>
      <c r="AEF125" s="10"/>
      <c r="AEG125" s="10"/>
      <c r="AEH125" s="10"/>
      <c r="AEI125" s="10"/>
      <c r="AEJ125" s="10"/>
      <c r="AEK125" s="10"/>
      <c r="AEL125" s="10"/>
      <c r="AEM125" s="10"/>
      <c r="AEN125" s="10"/>
      <c r="AEO125" s="10"/>
      <c r="AEP125" s="10"/>
      <c r="AEQ125" s="10"/>
      <c r="AER125" s="10"/>
      <c r="AES125" s="10"/>
      <c r="AET125" s="10"/>
      <c r="AEU125" s="10"/>
      <c r="AEV125" s="10"/>
      <c r="AEW125" s="10"/>
      <c r="AEX125" s="10"/>
      <c r="AEY125" s="10"/>
      <c r="AEZ125" s="10"/>
      <c r="AFA125" s="10"/>
      <c r="AFB125" s="10"/>
      <c r="AFC125" s="10"/>
      <c r="AFD125" s="10"/>
      <c r="AFE125" s="10"/>
      <c r="AFF125" s="10"/>
      <c r="AFG125" s="10"/>
      <c r="AFH125" s="10"/>
      <c r="AFI125" s="10"/>
      <c r="AFJ125" s="10"/>
      <c r="AFK125" s="10"/>
      <c r="AFL125" s="10"/>
      <c r="AFM125" s="10"/>
      <c r="AFN125" s="10"/>
      <c r="AFO125" s="10"/>
      <c r="AFP125" s="10"/>
      <c r="AFQ125" s="10"/>
      <c r="AFR125" s="10"/>
      <c r="AFS125" s="10"/>
      <c r="AFT125" s="10"/>
      <c r="AFU125" s="10"/>
      <c r="AFV125" s="10"/>
      <c r="AFW125" s="10"/>
      <c r="AFX125" s="10"/>
      <c r="AFY125" s="10"/>
      <c r="AFZ125" s="10"/>
      <c r="AGA125" s="10"/>
      <c r="AGB125" s="10"/>
      <c r="AGC125" s="10"/>
      <c r="AGD125" s="10"/>
      <c r="AGE125" s="10"/>
      <c r="AGF125" s="10"/>
      <c r="AGG125" s="10"/>
      <c r="AGH125" s="10"/>
      <c r="AGI125" s="10"/>
      <c r="AGJ125" s="10"/>
      <c r="AGK125" s="10"/>
      <c r="AGL125" s="10"/>
      <c r="AGM125" s="10"/>
      <c r="AGN125" s="10"/>
      <c r="AGO125" s="10"/>
      <c r="AGP125" s="10"/>
      <c r="AGQ125" s="10"/>
      <c r="AGR125" s="10"/>
      <c r="AGS125" s="10"/>
      <c r="AGT125" s="10"/>
      <c r="AGU125" s="10"/>
      <c r="AGV125" s="10"/>
      <c r="AGW125" s="10"/>
      <c r="AGX125" s="10"/>
      <c r="AGY125" s="10"/>
      <c r="AGZ125" s="10"/>
      <c r="AHA125" s="10"/>
      <c r="AHB125" s="10"/>
      <c r="AHC125" s="10"/>
      <c r="AHD125" s="10"/>
      <c r="AHE125" s="10"/>
      <c r="AHF125" s="10"/>
      <c r="AHG125" s="10"/>
      <c r="AHH125" s="10"/>
      <c r="AHI125" s="10"/>
      <c r="AHJ125" s="10"/>
      <c r="AHK125" s="10"/>
      <c r="AHL125" s="10"/>
      <c r="AHM125" s="10"/>
      <c r="AHN125" s="10"/>
      <c r="AHO125" s="10"/>
      <c r="AHP125" s="10"/>
      <c r="AHQ125" s="10"/>
      <c r="AHR125" s="10"/>
      <c r="AHS125" s="10"/>
      <c r="AHT125" s="10"/>
      <c r="AHU125" s="10"/>
      <c r="AHV125" s="10"/>
      <c r="AHW125" s="10"/>
      <c r="AHX125" s="10"/>
      <c r="AHY125" s="10"/>
      <c r="AHZ125" s="10"/>
      <c r="AIA125" s="10"/>
      <c r="AIB125" s="10"/>
      <c r="AIC125" s="10"/>
      <c r="AID125" s="10"/>
      <c r="AIE125" s="10"/>
      <c r="AIF125" s="10"/>
      <c r="AIG125" s="10"/>
      <c r="AIH125" s="10"/>
      <c r="AII125" s="10"/>
      <c r="AIJ125" s="10"/>
      <c r="AIK125" s="10"/>
      <c r="AIL125" s="10"/>
      <c r="AIM125" s="10"/>
      <c r="AIN125" s="10"/>
      <c r="AIO125" s="10"/>
      <c r="AIP125" s="10"/>
      <c r="AIQ125" s="10"/>
      <c r="AIR125" s="10"/>
      <c r="AIS125" s="10"/>
      <c r="AIT125" s="10"/>
      <c r="AIU125" s="10"/>
      <c r="AIV125" s="10"/>
      <c r="AIW125" s="10"/>
      <c r="AIX125" s="10"/>
      <c r="AIY125" s="10"/>
      <c r="AIZ125" s="10"/>
      <c r="AJA125" s="10"/>
      <c r="AJB125" s="10"/>
      <c r="AJC125" s="10"/>
      <c r="AJD125" s="10"/>
      <c r="AJE125" s="10"/>
      <c r="AJF125" s="10"/>
      <c r="AJG125" s="10"/>
      <c r="AJH125" s="10"/>
      <c r="AJI125" s="10"/>
      <c r="AJJ125" s="10"/>
      <c r="AJK125" s="10"/>
      <c r="AJL125" s="10"/>
      <c r="AJM125" s="10"/>
      <c r="AJN125" s="10"/>
      <c r="AJO125" s="10"/>
      <c r="AJP125" s="10"/>
      <c r="AJQ125" s="10"/>
      <c r="AJR125" s="10"/>
      <c r="AJS125" s="10"/>
      <c r="AJT125" s="10"/>
      <c r="AJU125" s="10"/>
      <c r="AJV125" s="10"/>
      <c r="AJW125" s="10"/>
      <c r="AJX125" s="10"/>
      <c r="AJY125" s="10"/>
      <c r="AJZ125" s="10"/>
      <c r="AKA125" s="10"/>
      <c r="AKB125" s="10"/>
      <c r="AKC125" s="10"/>
      <c r="AKD125" s="10"/>
      <c r="AKE125" s="10"/>
      <c r="AKF125" s="10"/>
      <c r="AKG125" s="10"/>
      <c r="AKH125" s="10"/>
      <c r="AKI125" s="10"/>
      <c r="AKJ125" s="10"/>
      <c r="AKK125" s="10"/>
      <c r="AKL125" s="10"/>
      <c r="AKM125" s="10"/>
      <c r="AKN125" s="10"/>
      <c r="AKO125" s="10"/>
      <c r="AKP125" s="10"/>
      <c r="AKQ125" s="10"/>
      <c r="AKR125" s="10"/>
      <c r="AKS125" s="10"/>
      <c r="AKT125" s="10"/>
      <c r="AKU125" s="10"/>
      <c r="AKV125" s="10"/>
      <c r="AKW125" s="10"/>
      <c r="AKX125" s="10"/>
      <c r="AKY125" s="10"/>
      <c r="AKZ125" s="10"/>
      <c r="ALA125" s="10"/>
      <c r="ALB125" s="10"/>
      <c r="ALC125" s="10"/>
      <c r="ALD125" s="10"/>
      <c r="ALE125" s="10"/>
      <c r="ALF125" s="10"/>
      <c r="ALG125" s="10"/>
      <c r="ALH125" s="10"/>
      <c r="ALI125" s="10"/>
      <c r="ALJ125" s="10"/>
      <c r="ALK125" s="10"/>
      <c r="ALL125" s="10"/>
      <c r="ALM125" s="10"/>
      <c r="ALN125" s="10"/>
      <c r="ALO125" s="10"/>
      <c r="ALP125" s="10"/>
      <c r="ALQ125" s="10"/>
      <c r="ALR125" s="10"/>
      <c r="ALS125" s="10"/>
      <c r="ALT125" s="10"/>
      <c r="ALU125" s="10"/>
      <c r="ALV125" s="10"/>
      <c r="ALW125" s="10"/>
      <c r="ALX125" s="10"/>
      <c r="ALY125" s="10"/>
      <c r="ALZ125" s="10"/>
    </row>
    <row r="126" spans="1:1022">
      <c r="A126" s="16" t="s">
        <v>21</v>
      </c>
      <c r="B126" s="16" t="s">
        <v>502</v>
      </c>
      <c r="C126" s="16" t="s">
        <v>503</v>
      </c>
      <c r="D126" s="16"/>
      <c r="E126" s="17"/>
      <c r="F126" s="25" t="s">
        <v>504</v>
      </c>
      <c r="G126" s="140" t="s">
        <v>505</v>
      </c>
      <c r="H126" s="17">
        <v>85</v>
      </c>
      <c r="I126" s="16" t="s">
        <v>26</v>
      </c>
      <c r="J126" s="65"/>
      <c r="K126" s="31"/>
      <c r="L126" s="31"/>
      <c r="M126" s="31"/>
      <c r="N126" s="34">
        <v>98000</v>
      </c>
      <c r="O126" s="23" t="s">
        <v>506</v>
      </c>
      <c r="P126" s="21">
        <v>41948</v>
      </c>
      <c r="Q126" s="21">
        <v>41949</v>
      </c>
      <c r="R126" s="21" t="s">
        <v>507</v>
      </c>
      <c r="S126" s="16" t="s">
        <v>508</v>
      </c>
      <c r="T126" s="25" t="s">
        <v>416</v>
      </c>
      <c r="U126" s="141" t="s">
        <v>505</v>
      </c>
      <c r="AMA126" s="36"/>
      <c r="AMB126" s="36"/>
      <c r="AMC126" s="36"/>
      <c r="AMD126" s="36"/>
      <c r="AME126" s="36"/>
      <c r="AMF126" s="36"/>
      <c r="AMG126" s="36"/>
      <c r="AMH126" s="36"/>
    </row>
    <row r="127" spans="1:1022">
      <c r="A127" s="16" t="s">
        <v>21</v>
      </c>
      <c r="B127" s="16" t="s">
        <v>509</v>
      </c>
      <c r="C127" s="16" t="s">
        <v>510</v>
      </c>
      <c r="D127" s="16"/>
      <c r="E127" s="17"/>
      <c r="F127" s="25" t="s">
        <v>504</v>
      </c>
      <c r="G127" s="140" t="s">
        <v>511</v>
      </c>
      <c r="H127" s="17">
        <v>3</v>
      </c>
      <c r="I127" s="16" t="s">
        <v>26</v>
      </c>
      <c r="J127" s="65"/>
      <c r="K127" s="31"/>
      <c r="L127" s="31"/>
      <c r="M127" s="31"/>
      <c r="N127" s="34">
        <v>3030</v>
      </c>
      <c r="O127" s="23" t="s">
        <v>506</v>
      </c>
      <c r="P127" s="21">
        <v>41948</v>
      </c>
      <c r="Q127" s="21">
        <v>41949</v>
      </c>
      <c r="R127" s="21" t="s">
        <v>512</v>
      </c>
      <c r="S127" s="16" t="s">
        <v>420</v>
      </c>
      <c r="T127" s="25" t="s">
        <v>416</v>
      </c>
      <c r="U127" s="142" t="s">
        <v>511</v>
      </c>
      <c r="AMA127" s="36"/>
      <c r="AMB127" s="36"/>
      <c r="AMC127" s="36"/>
      <c r="AMD127" s="36"/>
      <c r="AME127" s="36"/>
      <c r="AMF127" s="36"/>
      <c r="AMG127" s="36"/>
      <c r="AMH127" s="36"/>
    </row>
    <row r="128" spans="1:1022">
      <c r="A128" s="16" t="s">
        <v>21</v>
      </c>
      <c r="B128" s="16" t="s">
        <v>513</v>
      </c>
      <c r="C128" s="16" t="s">
        <v>514</v>
      </c>
      <c r="D128" s="16"/>
      <c r="E128" s="17"/>
      <c r="F128" s="138" t="s">
        <v>504</v>
      </c>
      <c r="G128" s="143" t="s">
        <v>515</v>
      </c>
      <c r="H128" s="17">
        <v>17</v>
      </c>
      <c r="I128" s="16" t="s">
        <v>26</v>
      </c>
      <c r="J128" s="65"/>
      <c r="K128" s="31"/>
      <c r="L128" s="31"/>
      <c r="M128" s="31"/>
      <c r="N128" s="34">
        <v>18000</v>
      </c>
      <c r="O128" s="23" t="s">
        <v>501</v>
      </c>
      <c r="P128" s="21">
        <v>41961</v>
      </c>
      <c r="Q128" s="21">
        <v>41962</v>
      </c>
      <c r="R128" s="21" t="s">
        <v>516</v>
      </c>
      <c r="S128" s="16" t="s">
        <v>420</v>
      </c>
      <c r="T128" s="25" t="s">
        <v>416</v>
      </c>
      <c r="U128" s="142" t="s">
        <v>515</v>
      </c>
    </row>
    <row r="129" spans="1:1022">
      <c r="A129" s="16" t="s">
        <v>21</v>
      </c>
      <c r="B129" s="16" t="s">
        <v>517</v>
      </c>
      <c r="C129" s="16" t="s">
        <v>518</v>
      </c>
      <c r="D129" s="16"/>
      <c r="E129" s="17"/>
      <c r="F129" s="138" t="s">
        <v>440</v>
      </c>
      <c r="G129" s="30" t="s">
        <v>519</v>
      </c>
      <c r="H129" s="17">
        <v>45</v>
      </c>
      <c r="I129" s="16" t="s">
        <v>26</v>
      </c>
      <c r="J129" s="19"/>
      <c r="K129" s="127">
        <v>1.17E-2</v>
      </c>
      <c r="L129" s="18">
        <f>SUM(K129*H129)</f>
        <v>0.52649999999999997</v>
      </c>
      <c r="M129" s="19"/>
      <c r="N129" s="34">
        <f>$T$1*H129</f>
        <v>45000</v>
      </c>
      <c r="O129" s="23" t="s">
        <v>520</v>
      </c>
      <c r="P129" s="21">
        <v>41929</v>
      </c>
      <c r="Q129" s="21">
        <v>41932</v>
      </c>
      <c r="R129" s="21" t="s">
        <v>521</v>
      </c>
      <c r="S129" s="16" t="s">
        <v>522</v>
      </c>
      <c r="T129" s="10" t="s">
        <v>416</v>
      </c>
      <c r="U129" s="33" t="s">
        <v>523</v>
      </c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  <c r="XL129" s="10"/>
      <c r="XM129" s="10"/>
      <c r="XN129" s="10"/>
      <c r="XO129" s="10"/>
      <c r="XP129" s="10"/>
      <c r="XQ129" s="10"/>
      <c r="XR129" s="10"/>
      <c r="XS129" s="10"/>
      <c r="XT129" s="10"/>
      <c r="XU129" s="10"/>
      <c r="XV129" s="10"/>
      <c r="XW129" s="10"/>
      <c r="XX129" s="10"/>
      <c r="XY129" s="10"/>
      <c r="XZ129" s="10"/>
      <c r="YA129" s="10"/>
      <c r="YB129" s="10"/>
      <c r="YC129" s="10"/>
      <c r="YD129" s="10"/>
      <c r="YE129" s="10"/>
      <c r="YF129" s="10"/>
      <c r="YG129" s="10"/>
      <c r="YH129" s="10"/>
      <c r="YI129" s="10"/>
      <c r="YJ129" s="10"/>
      <c r="YK129" s="10"/>
      <c r="YL129" s="10"/>
      <c r="YM129" s="10"/>
      <c r="YN129" s="10"/>
      <c r="YO129" s="10"/>
      <c r="YP129" s="10"/>
      <c r="YQ129" s="10"/>
      <c r="YR129" s="10"/>
      <c r="YS129" s="10"/>
      <c r="YT129" s="10"/>
      <c r="YU129" s="10"/>
      <c r="YV129" s="10"/>
      <c r="YW129" s="10"/>
      <c r="YX129" s="10"/>
      <c r="YY129" s="10"/>
      <c r="YZ129" s="10"/>
      <c r="ZA129" s="10"/>
      <c r="ZB129" s="10"/>
      <c r="ZC129" s="10"/>
      <c r="ZD129" s="10"/>
      <c r="ZE129" s="10"/>
      <c r="ZF129" s="10"/>
      <c r="ZG129" s="10"/>
      <c r="ZH129" s="10"/>
      <c r="ZI129" s="10"/>
      <c r="ZJ129" s="10"/>
      <c r="ZK129" s="10"/>
      <c r="ZL129" s="10"/>
      <c r="ZM129" s="10"/>
      <c r="ZN129" s="10"/>
      <c r="ZO129" s="10"/>
      <c r="ZP129" s="10"/>
      <c r="ZQ129" s="10"/>
      <c r="ZR129" s="10"/>
      <c r="ZS129" s="10"/>
      <c r="ZT129" s="10"/>
      <c r="ZU129" s="10"/>
      <c r="ZV129" s="10"/>
      <c r="ZW129" s="10"/>
      <c r="ZX129" s="10"/>
      <c r="ZY129" s="10"/>
      <c r="ZZ129" s="10"/>
      <c r="AAA129" s="10"/>
      <c r="AAB129" s="10"/>
      <c r="AAC129" s="10"/>
      <c r="AAD129" s="10"/>
      <c r="AAE129" s="10"/>
      <c r="AAF129" s="10"/>
      <c r="AAG129" s="10"/>
      <c r="AAH129" s="10"/>
      <c r="AAI129" s="10"/>
      <c r="AAJ129" s="10"/>
      <c r="AAK129" s="10"/>
      <c r="AAL129" s="10"/>
      <c r="AAM129" s="10"/>
      <c r="AAN129" s="10"/>
      <c r="AAO129" s="10"/>
      <c r="AAP129" s="10"/>
      <c r="AAQ129" s="10"/>
      <c r="AAR129" s="10"/>
      <c r="AAS129" s="10"/>
      <c r="AAT129" s="10"/>
      <c r="AAU129" s="10"/>
      <c r="AAV129" s="10"/>
      <c r="AAW129" s="10"/>
      <c r="AAX129" s="10"/>
      <c r="AAY129" s="10"/>
      <c r="AAZ129" s="10"/>
      <c r="ABA129" s="10"/>
      <c r="ABB129" s="10"/>
      <c r="ABC129" s="10"/>
      <c r="ABD129" s="10"/>
      <c r="ABE129" s="10"/>
      <c r="ABF129" s="10"/>
      <c r="ABG129" s="10"/>
      <c r="ABH129" s="10"/>
      <c r="ABI129" s="10"/>
      <c r="ABJ129" s="10"/>
      <c r="ABK129" s="10"/>
      <c r="ABL129" s="10"/>
      <c r="ABM129" s="10"/>
      <c r="ABN129" s="10"/>
      <c r="ABO129" s="10"/>
      <c r="ABP129" s="10"/>
      <c r="ABQ129" s="10"/>
      <c r="ABR129" s="10"/>
      <c r="ABS129" s="10"/>
      <c r="ABT129" s="10"/>
      <c r="ABU129" s="10"/>
      <c r="ABV129" s="10"/>
      <c r="ABW129" s="10"/>
      <c r="ABX129" s="10"/>
      <c r="ABY129" s="10"/>
      <c r="ABZ129" s="10"/>
      <c r="ACA129" s="10"/>
      <c r="ACB129" s="10"/>
      <c r="ACC129" s="10"/>
      <c r="ACD129" s="10"/>
      <c r="ACE129" s="10"/>
      <c r="ACF129" s="10"/>
      <c r="ACG129" s="10"/>
      <c r="ACH129" s="10"/>
      <c r="ACI129" s="10"/>
      <c r="ACJ129" s="10"/>
      <c r="ACK129" s="10"/>
      <c r="ACL129" s="10"/>
      <c r="ACM129" s="10"/>
      <c r="ACN129" s="10"/>
      <c r="ACO129" s="10"/>
      <c r="ACP129" s="10"/>
      <c r="ACQ129" s="10"/>
      <c r="ACR129" s="10"/>
      <c r="ACS129" s="10"/>
      <c r="ACT129" s="10"/>
      <c r="ACU129" s="10"/>
      <c r="ACV129" s="10"/>
      <c r="ACW129" s="10"/>
      <c r="ACX129" s="10"/>
      <c r="ACY129" s="10"/>
      <c r="ACZ129" s="10"/>
      <c r="ADA129" s="10"/>
      <c r="ADB129" s="10"/>
      <c r="ADC129" s="10"/>
      <c r="ADD129" s="10"/>
      <c r="ADE129" s="10"/>
      <c r="ADF129" s="10"/>
      <c r="ADG129" s="10"/>
      <c r="ADH129" s="10"/>
      <c r="ADI129" s="10"/>
      <c r="ADJ129" s="10"/>
      <c r="ADK129" s="10"/>
      <c r="ADL129" s="10"/>
      <c r="ADM129" s="10"/>
      <c r="ADN129" s="10"/>
      <c r="ADO129" s="10"/>
      <c r="ADP129" s="10"/>
      <c r="ADQ129" s="10"/>
      <c r="ADR129" s="10"/>
      <c r="ADS129" s="10"/>
      <c r="ADT129" s="10"/>
      <c r="ADU129" s="10"/>
      <c r="ADV129" s="10"/>
      <c r="ADW129" s="10"/>
      <c r="ADX129" s="10"/>
      <c r="ADY129" s="10"/>
      <c r="ADZ129" s="10"/>
      <c r="AEA129" s="10"/>
      <c r="AEB129" s="10"/>
      <c r="AEC129" s="10"/>
      <c r="AED129" s="10"/>
      <c r="AEE129" s="10"/>
      <c r="AEF129" s="10"/>
      <c r="AEG129" s="10"/>
      <c r="AEH129" s="10"/>
      <c r="AEI129" s="10"/>
      <c r="AEJ129" s="10"/>
      <c r="AEK129" s="10"/>
      <c r="AEL129" s="10"/>
      <c r="AEM129" s="10"/>
      <c r="AEN129" s="10"/>
      <c r="AEO129" s="10"/>
      <c r="AEP129" s="10"/>
      <c r="AEQ129" s="10"/>
      <c r="AER129" s="10"/>
      <c r="AES129" s="10"/>
      <c r="AET129" s="10"/>
      <c r="AEU129" s="10"/>
      <c r="AEV129" s="10"/>
      <c r="AEW129" s="10"/>
      <c r="AEX129" s="10"/>
      <c r="AEY129" s="10"/>
      <c r="AEZ129" s="10"/>
      <c r="AFA129" s="10"/>
      <c r="AFB129" s="10"/>
      <c r="AFC129" s="10"/>
      <c r="AFD129" s="10"/>
      <c r="AFE129" s="10"/>
      <c r="AFF129" s="10"/>
      <c r="AFG129" s="10"/>
      <c r="AFH129" s="10"/>
      <c r="AFI129" s="10"/>
      <c r="AFJ129" s="10"/>
      <c r="AFK129" s="10"/>
      <c r="AFL129" s="10"/>
      <c r="AFM129" s="10"/>
      <c r="AFN129" s="10"/>
      <c r="AFO129" s="10"/>
      <c r="AFP129" s="10"/>
      <c r="AFQ129" s="10"/>
      <c r="AFR129" s="10"/>
      <c r="AFS129" s="10"/>
      <c r="AFT129" s="10"/>
      <c r="AFU129" s="10"/>
      <c r="AFV129" s="10"/>
      <c r="AFW129" s="10"/>
      <c r="AFX129" s="10"/>
      <c r="AFY129" s="10"/>
      <c r="AFZ129" s="10"/>
      <c r="AGA129" s="10"/>
      <c r="AGB129" s="10"/>
      <c r="AGC129" s="10"/>
      <c r="AGD129" s="10"/>
      <c r="AGE129" s="10"/>
      <c r="AGF129" s="10"/>
      <c r="AGG129" s="10"/>
      <c r="AGH129" s="10"/>
      <c r="AGI129" s="10"/>
      <c r="AGJ129" s="10"/>
      <c r="AGK129" s="10"/>
      <c r="AGL129" s="10"/>
      <c r="AGM129" s="10"/>
      <c r="AGN129" s="10"/>
      <c r="AGO129" s="10"/>
      <c r="AGP129" s="10"/>
      <c r="AGQ129" s="10"/>
      <c r="AGR129" s="10"/>
      <c r="AGS129" s="10"/>
      <c r="AGT129" s="10"/>
      <c r="AGU129" s="10"/>
      <c r="AGV129" s="10"/>
      <c r="AGW129" s="10"/>
      <c r="AGX129" s="10"/>
      <c r="AGY129" s="10"/>
      <c r="AGZ129" s="10"/>
      <c r="AHA129" s="10"/>
      <c r="AHB129" s="10"/>
      <c r="AHC129" s="10"/>
      <c r="AHD129" s="10"/>
      <c r="AHE129" s="10"/>
      <c r="AHF129" s="10"/>
      <c r="AHG129" s="10"/>
      <c r="AHH129" s="10"/>
      <c r="AHI129" s="10"/>
      <c r="AHJ129" s="10"/>
      <c r="AHK129" s="10"/>
      <c r="AHL129" s="10"/>
      <c r="AHM129" s="10"/>
      <c r="AHN129" s="10"/>
      <c r="AHO129" s="10"/>
      <c r="AHP129" s="10"/>
      <c r="AHQ129" s="10"/>
      <c r="AHR129" s="10"/>
      <c r="AHS129" s="10"/>
      <c r="AHT129" s="10"/>
      <c r="AHU129" s="10"/>
      <c r="AHV129" s="10"/>
      <c r="AHW129" s="10"/>
      <c r="AHX129" s="10"/>
      <c r="AHY129" s="10"/>
      <c r="AHZ129" s="10"/>
      <c r="AIA129" s="10"/>
      <c r="AIB129" s="10"/>
      <c r="AIC129" s="10"/>
      <c r="AID129" s="10"/>
      <c r="AIE129" s="10"/>
      <c r="AIF129" s="10"/>
      <c r="AIG129" s="10"/>
      <c r="AIH129" s="10"/>
      <c r="AII129" s="10"/>
      <c r="AIJ129" s="10"/>
      <c r="AIK129" s="10"/>
      <c r="AIL129" s="10"/>
      <c r="AIM129" s="10"/>
      <c r="AIN129" s="10"/>
      <c r="AIO129" s="10"/>
      <c r="AIP129" s="10"/>
      <c r="AIQ129" s="10"/>
      <c r="AIR129" s="10"/>
      <c r="AIS129" s="10"/>
      <c r="AIT129" s="10"/>
      <c r="AIU129" s="10"/>
      <c r="AIV129" s="10"/>
      <c r="AIW129" s="10"/>
      <c r="AIX129" s="10"/>
      <c r="AIY129" s="10"/>
      <c r="AIZ129" s="10"/>
      <c r="AJA129" s="10"/>
      <c r="AJB129" s="10"/>
      <c r="AJC129" s="10"/>
      <c r="AJD129" s="10"/>
      <c r="AJE129" s="10"/>
      <c r="AJF129" s="10"/>
      <c r="AJG129" s="10"/>
      <c r="AJH129" s="10"/>
      <c r="AJI129" s="10"/>
      <c r="AJJ129" s="10"/>
      <c r="AJK129" s="10"/>
      <c r="AJL129" s="10"/>
      <c r="AJM129" s="10"/>
      <c r="AJN129" s="10"/>
      <c r="AJO129" s="10"/>
      <c r="AJP129" s="10"/>
      <c r="AJQ129" s="10"/>
      <c r="AJR129" s="10"/>
      <c r="AJS129" s="10"/>
      <c r="AJT129" s="10"/>
      <c r="AJU129" s="10"/>
      <c r="AJV129" s="10"/>
      <c r="AJW129" s="10"/>
      <c r="AJX129" s="10"/>
      <c r="AJY129" s="10"/>
      <c r="AJZ129" s="10"/>
      <c r="AKA129" s="10"/>
      <c r="AKB129" s="10"/>
      <c r="AKC129" s="10"/>
      <c r="AKD129" s="10"/>
      <c r="AKE129" s="10"/>
      <c r="AKF129" s="10"/>
      <c r="AKG129" s="10"/>
      <c r="AKH129" s="10"/>
      <c r="AKI129" s="10"/>
      <c r="AKJ129" s="10"/>
      <c r="AKK129" s="10"/>
      <c r="AKL129" s="10"/>
      <c r="AKM129" s="10"/>
      <c r="AKN129" s="10"/>
      <c r="AKO129" s="10"/>
      <c r="AKP129" s="10"/>
      <c r="AKQ129" s="10"/>
      <c r="AKR129" s="10"/>
      <c r="AKS129" s="10"/>
      <c r="AKT129" s="10"/>
      <c r="AKU129" s="10"/>
      <c r="AKV129" s="10"/>
      <c r="AKW129" s="10"/>
      <c r="AKX129" s="10"/>
      <c r="AKY129" s="10"/>
      <c r="AKZ129" s="10"/>
      <c r="ALA129" s="10"/>
      <c r="ALB129" s="10"/>
      <c r="ALC129" s="10"/>
      <c r="ALD129" s="10"/>
      <c r="ALE129" s="10"/>
      <c r="ALF129" s="10"/>
      <c r="ALG129" s="10"/>
      <c r="ALH129" s="10"/>
      <c r="ALI129" s="10"/>
      <c r="ALJ129" s="10"/>
      <c r="ALK129" s="10"/>
      <c r="ALL129" s="10"/>
      <c r="ALM129" s="10"/>
      <c r="ALN129" s="10"/>
      <c r="ALO129" s="10"/>
      <c r="ALP129" s="10"/>
      <c r="ALQ129" s="10"/>
      <c r="ALR129" s="10"/>
      <c r="ALS129" s="10"/>
      <c r="ALT129" s="10"/>
      <c r="ALU129" s="10"/>
      <c r="ALV129" s="10"/>
      <c r="ALW129" s="10"/>
      <c r="ALX129" s="10"/>
      <c r="ALY129" s="10"/>
      <c r="ALZ129" s="10"/>
    </row>
    <row r="130" spans="1:1022">
      <c r="A130" s="16" t="s">
        <v>21</v>
      </c>
      <c r="B130" s="16" t="s">
        <v>524</v>
      </c>
      <c r="C130" s="29" t="s">
        <v>525</v>
      </c>
      <c r="D130" s="16"/>
      <c r="E130" s="17"/>
      <c r="F130" s="25" t="s">
        <v>504</v>
      </c>
      <c r="G130" s="140" t="s">
        <v>526</v>
      </c>
      <c r="H130" s="17">
        <v>2</v>
      </c>
      <c r="I130" s="16" t="s">
        <v>26</v>
      </c>
      <c r="J130" s="65"/>
      <c r="K130" s="31"/>
      <c r="L130" s="31"/>
      <c r="M130" s="31"/>
      <c r="N130" s="34">
        <v>2050</v>
      </c>
      <c r="O130" s="23" t="s">
        <v>506</v>
      </c>
      <c r="P130" s="21">
        <v>41948</v>
      </c>
      <c r="Q130" s="21">
        <v>41949</v>
      </c>
      <c r="R130" s="21" t="s">
        <v>101</v>
      </c>
      <c r="S130" s="16" t="s">
        <v>420</v>
      </c>
      <c r="T130" s="25" t="s">
        <v>416</v>
      </c>
      <c r="U130" s="142" t="s">
        <v>526</v>
      </c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  <c r="XL130" s="10"/>
      <c r="XM130" s="10"/>
      <c r="XN130" s="10"/>
      <c r="XO130" s="10"/>
      <c r="XP130" s="10"/>
      <c r="XQ130" s="10"/>
      <c r="XR130" s="10"/>
      <c r="XS130" s="10"/>
      <c r="XT130" s="10"/>
      <c r="XU130" s="10"/>
      <c r="XV130" s="10"/>
      <c r="XW130" s="10"/>
      <c r="XX130" s="10"/>
      <c r="XY130" s="10"/>
      <c r="XZ130" s="10"/>
      <c r="YA130" s="10"/>
      <c r="YB130" s="10"/>
      <c r="YC130" s="10"/>
      <c r="YD130" s="10"/>
      <c r="YE130" s="10"/>
      <c r="YF130" s="10"/>
      <c r="YG130" s="10"/>
      <c r="YH130" s="10"/>
      <c r="YI130" s="10"/>
      <c r="YJ130" s="10"/>
      <c r="YK130" s="10"/>
      <c r="YL130" s="10"/>
      <c r="YM130" s="10"/>
      <c r="YN130" s="10"/>
      <c r="YO130" s="10"/>
      <c r="YP130" s="10"/>
      <c r="YQ130" s="10"/>
      <c r="YR130" s="10"/>
      <c r="YS130" s="10"/>
      <c r="YT130" s="10"/>
      <c r="YU130" s="10"/>
      <c r="YV130" s="10"/>
      <c r="YW130" s="10"/>
      <c r="YX130" s="10"/>
      <c r="YY130" s="10"/>
      <c r="YZ130" s="10"/>
      <c r="ZA130" s="10"/>
      <c r="ZB130" s="10"/>
      <c r="ZC130" s="10"/>
      <c r="ZD130" s="10"/>
      <c r="ZE130" s="10"/>
      <c r="ZF130" s="10"/>
      <c r="ZG130" s="10"/>
      <c r="ZH130" s="10"/>
      <c r="ZI130" s="10"/>
      <c r="ZJ130" s="10"/>
      <c r="ZK130" s="10"/>
      <c r="ZL130" s="10"/>
      <c r="ZM130" s="10"/>
      <c r="ZN130" s="10"/>
      <c r="ZO130" s="10"/>
      <c r="ZP130" s="10"/>
      <c r="ZQ130" s="10"/>
      <c r="ZR130" s="10"/>
      <c r="ZS130" s="10"/>
      <c r="ZT130" s="10"/>
      <c r="ZU130" s="10"/>
      <c r="ZV130" s="10"/>
      <c r="ZW130" s="10"/>
      <c r="ZX130" s="10"/>
      <c r="ZY130" s="10"/>
      <c r="ZZ130" s="10"/>
      <c r="AAA130" s="10"/>
      <c r="AAB130" s="10"/>
      <c r="AAC130" s="10"/>
      <c r="AAD130" s="10"/>
      <c r="AAE130" s="10"/>
      <c r="AAF130" s="10"/>
      <c r="AAG130" s="10"/>
      <c r="AAH130" s="10"/>
      <c r="AAI130" s="10"/>
      <c r="AAJ130" s="10"/>
      <c r="AAK130" s="10"/>
      <c r="AAL130" s="10"/>
      <c r="AAM130" s="10"/>
      <c r="AAN130" s="10"/>
      <c r="AAO130" s="10"/>
      <c r="AAP130" s="10"/>
      <c r="AAQ130" s="10"/>
      <c r="AAR130" s="10"/>
      <c r="AAS130" s="10"/>
      <c r="AAT130" s="10"/>
      <c r="AAU130" s="10"/>
      <c r="AAV130" s="10"/>
      <c r="AAW130" s="10"/>
      <c r="AAX130" s="10"/>
      <c r="AAY130" s="10"/>
      <c r="AAZ130" s="10"/>
      <c r="ABA130" s="10"/>
      <c r="ABB130" s="10"/>
      <c r="ABC130" s="10"/>
      <c r="ABD130" s="10"/>
      <c r="ABE130" s="10"/>
      <c r="ABF130" s="10"/>
      <c r="ABG130" s="10"/>
      <c r="ABH130" s="10"/>
      <c r="ABI130" s="10"/>
      <c r="ABJ130" s="10"/>
      <c r="ABK130" s="10"/>
      <c r="ABL130" s="10"/>
      <c r="ABM130" s="10"/>
      <c r="ABN130" s="10"/>
      <c r="ABO130" s="10"/>
      <c r="ABP130" s="10"/>
      <c r="ABQ130" s="10"/>
      <c r="ABR130" s="10"/>
      <c r="ABS130" s="10"/>
      <c r="ABT130" s="10"/>
      <c r="ABU130" s="10"/>
      <c r="ABV130" s="10"/>
      <c r="ABW130" s="10"/>
      <c r="ABX130" s="10"/>
      <c r="ABY130" s="10"/>
      <c r="ABZ130" s="10"/>
      <c r="ACA130" s="10"/>
      <c r="ACB130" s="10"/>
      <c r="ACC130" s="10"/>
      <c r="ACD130" s="10"/>
      <c r="ACE130" s="10"/>
      <c r="ACF130" s="10"/>
      <c r="ACG130" s="10"/>
      <c r="ACH130" s="10"/>
      <c r="ACI130" s="10"/>
      <c r="ACJ130" s="10"/>
      <c r="ACK130" s="10"/>
      <c r="ACL130" s="10"/>
      <c r="ACM130" s="10"/>
      <c r="ACN130" s="10"/>
      <c r="ACO130" s="10"/>
      <c r="ACP130" s="10"/>
      <c r="ACQ130" s="10"/>
      <c r="ACR130" s="10"/>
      <c r="ACS130" s="10"/>
      <c r="ACT130" s="10"/>
      <c r="ACU130" s="10"/>
      <c r="ACV130" s="10"/>
      <c r="ACW130" s="10"/>
      <c r="ACX130" s="10"/>
      <c r="ACY130" s="10"/>
      <c r="ACZ130" s="10"/>
      <c r="ADA130" s="10"/>
      <c r="ADB130" s="10"/>
      <c r="ADC130" s="10"/>
      <c r="ADD130" s="10"/>
      <c r="ADE130" s="10"/>
      <c r="ADF130" s="10"/>
      <c r="ADG130" s="10"/>
      <c r="ADH130" s="10"/>
      <c r="ADI130" s="10"/>
      <c r="ADJ130" s="10"/>
      <c r="ADK130" s="10"/>
      <c r="ADL130" s="10"/>
      <c r="ADM130" s="10"/>
      <c r="ADN130" s="10"/>
      <c r="ADO130" s="10"/>
      <c r="ADP130" s="10"/>
      <c r="ADQ130" s="10"/>
      <c r="ADR130" s="10"/>
      <c r="ADS130" s="10"/>
      <c r="ADT130" s="10"/>
      <c r="ADU130" s="10"/>
      <c r="ADV130" s="10"/>
      <c r="ADW130" s="10"/>
      <c r="ADX130" s="10"/>
      <c r="ADY130" s="10"/>
      <c r="ADZ130" s="10"/>
      <c r="AEA130" s="10"/>
      <c r="AEB130" s="10"/>
      <c r="AEC130" s="10"/>
      <c r="AED130" s="10"/>
      <c r="AEE130" s="10"/>
      <c r="AEF130" s="10"/>
      <c r="AEG130" s="10"/>
      <c r="AEH130" s="10"/>
      <c r="AEI130" s="10"/>
      <c r="AEJ130" s="10"/>
      <c r="AEK130" s="10"/>
      <c r="AEL130" s="10"/>
      <c r="AEM130" s="10"/>
      <c r="AEN130" s="10"/>
      <c r="AEO130" s="10"/>
      <c r="AEP130" s="10"/>
      <c r="AEQ130" s="10"/>
      <c r="AER130" s="10"/>
      <c r="AES130" s="10"/>
      <c r="AET130" s="10"/>
      <c r="AEU130" s="10"/>
      <c r="AEV130" s="10"/>
      <c r="AEW130" s="10"/>
      <c r="AEX130" s="10"/>
      <c r="AEY130" s="10"/>
      <c r="AEZ130" s="10"/>
      <c r="AFA130" s="10"/>
      <c r="AFB130" s="10"/>
      <c r="AFC130" s="10"/>
      <c r="AFD130" s="10"/>
      <c r="AFE130" s="10"/>
      <c r="AFF130" s="10"/>
      <c r="AFG130" s="10"/>
      <c r="AFH130" s="10"/>
      <c r="AFI130" s="10"/>
      <c r="AFJ130" s="10"/>
      <c r="AFK130" s="10"/>
      <c r="AFL130" s="10"/>
      <c r="AFM130" s="10"/>
      <c r="AFN130" s="10"/>
      <c r="AFO130" s="10"/>
      <c r="AFP130" s="10"/>
      <c r="AFQ130" s="10"/>
      <c r="AFR130" s="10"/>
      <c r="AFS130" s="10"/>
      <c r="AFT130" s="10"/>
      <c r="AFU130" s="10"/>
      <c r="AFV130" s="10"/>
      <c r="AFW130" s="10"/>
      <c r="AFX130" s="10"/>
      <c r="AFY130" s="10"/>
      <c r="AFZ130" s="10"/>
      <c r="AGA130" s="10"/>
      <c r="AGB130" s="10"/>
      <c r="AGC130" s="10"/>
      <c r="AGD130" s="10"/>
      <c r="AGE130" s="10"/>
      <c r="AGF130" s="10"/>
      <c r="AGG130" s="10"/>
      <c r="AGH130" s="10"/>
      <c r="AGI130" s="10"/>
      <c r="AGJ130" s="10"/>
      <c r="AGK130" s="10"/>
      <c r="AGL130" s="10"/>
      <c r="AGM130" s="10"/>
      <c r="AGN130" s="10"/>
      <c r="AGO130" s="10"/>
      <c r="AGP130" s="10"/>
      <c r="AGQ130" s="10"/>
      <c r="AGR130" s="10"/>
      <c r="AGS130" s="10"/>
      <c r="AGT130" s="10"/>
      <c r="AGU130" s="10"/>
      <c r="AGV130" s="10"/>
      <c r="AGW130" s="10"/>
      <c r="AGX130" s="10"/>
      <c r="AGY130" s="10"/>
      <c r="AGZ130" s="10"/>
      <c r="AHA130" s="10"/>
      <c r="AHB130" s="10"/>
      <c r="AHC130" s="10"/>
      <c r="AHD130" s="10"/>
      <c r="AHE130" s="10"/>
      <c r="AHF130" s="10"/>
      <c r="AHG130" s="10"/>
      <c r="AHH130" s="10"/>
      <c r="AHI130" s="10"/>
      <c r="AHJ130" s="10"/>
      <c r="AHK130" s="10"/>
      <c r="AHL130" s="10"/>
      <c r="AHM130" s="10"/>
      <c r="AHN130" s="10"/>
      <c r="AHO130" s="10"/>
      <c r="AHP130" s="10"/>
      <c r="AHQ130" s="10"/>
      <c r="AHR130" s="10"/>
      <c r="AHS130" s="10"/>
      <c r="AHT130" s="10"/>
      <c r="AHU130" s="10"/>
      <c r="AHV130" s="10"/>
      <c r="AHW130" s="10"/>
      <c r="AHX130" s="10"/>
      <c r="AHY130" s="10"/>
      <c r="AHZ130" s="10"/>
      <c r="AIA130" s="10"/>
      <c r="AIB130" s="10"/>
      <c r="AIC130" s="10"/>
      <c r="AID130" s="10"/>
      <c r="AIE130" s="10"/>
      <c r="AIF130" s="10"/>
      <c r="AIG130" s="10"/>
      <c r="AIH130" s="10"/>
      <c r="AII130" s="10"/>
      <c r="AIJ130" s="10"/>
      <c r="AIK130" s="10"/>
      <c r="AIL130" s="10"/>
      <c r="AIM130" s="10"/>
      <c r="AIN130" s="10"/>
      <c r="AIO130" s="10"/>
      <c r="AIP130" s="10"/>
      <c r="AIQ130" s="10"/>
      <c r="AIR130" s="10"/>
      <c r="AIS130" s="10"/>
      <c r="AIT130" s="10"/>
      <c r="AIU130" s="10"/>
      <c r="AIV130" s="10"/>
      <c r="AIW130" s="10"/>
      <c r="AIX130" s="10"/>
      <c r="AIY130" s="10"/>
      <c r="AIZ130" s="10"/>
      <c r="AJA130" s="10"/>
      <c r="AJB130" s="10"/>
      <c r="AJC130" s="10"/>
      <c r="AJD130" s="10"/>
      <c r="AJE130" s="10"/>
      <c r="AJF130" s="10"/>
      <c r="AJG130" s="10"/>
      <c r="AJH130" s="10"/>
      <c r="AJI130" s="10"/>
      <c r="AJJ130" s="10"/>
      <c r="AJK130" s="10"/>
      <c r="AJL130" s="10"/>
      <c r="AJM130" s="10"/>
      <c r="AJN130" s="10"/>
      <c r="AJO130" s="10"/>
      <c r="AJP130" s="10"/>
      <c r="AJQ130" s="10"/>
      <c r="AJR130" s="10"/>
      <c r="AJS130" s="10"/>
      <c r="AJT130" s="10"/>
      <c r="AJU130" s="10"/>
      <c r="AJV130" s="10"/>
      <c r="AJW130" s="10"/>
      <c r="AJX130" s="10"/>
      <c r="AJY130" s="10"/>
      <c r="AJZ130" s="10"/>
      <c r="AKA130" s="10"/>
      <c r="AKB130" s="10"/>
      <c r="AKC130" s="10"/>
      <c r="AKD130" s="10"/>
      <c r="AKE130" s="10"/>
      <c r="AKF130" s="10"/>
      <c r="AKG130" s="10"/>
      <c r="AKH130" s="10"/>
      <c r="AKI130" s="10"/>
      <c r="AKJ130" s="10"/>
      <c r="AKK130" s="10"/>
      <c r="AKL130" s="10"/>
      <c r="AKM130" s="10"/>
      <c r="AKN130" s="10"/>
      <c r="AKO130" s="10"/>
      <c r="AKP130" s="10"/>
      <c r="AKQ130" s="10"/>
      <c r="AKR130" s="10"/>
      <c r="AKS130" s="10"/>
      <c r="AKT130" s="10"/>
      <c r="AKU130" s="10"/>
      <c r="AKV130" s="10"/>
      <c r="AKW130" s="10"/>
      <c r="AKX130" s="10"/>
      <c r="AKY130" s="10"/>
      <c r="AKZ130" s="10"/>
      <c r="ALA130" s="10"/>
      <c r="ALB130" s="10"/>
      <c r="ALC130" s="10"/>
      <c r="ALD130" s="10"/>
      <c r="ALE130" s="10"/>
      <c r="ALF130" s="10"/>
      <c r="ALG130" s="10"/>
      <c r="ALH130" s="10"/>
      <c r="ALI130" s="10"/>
      <c r="ALJ130" s="10"/>
      <c r="ALK130" s="10"/>
      <c r="ALL130" s="10"/>
      <c r="ALM130" s="10"/>
      <c r="ALN130" s="10"/>
      <c r="ALO130" s="10"/>
      <c r="ALP130" s="10"/>
      <c r="ALQ130" s="10"/>
      <c r="ALR130" s="10"/>
      <c r="ALS130" s="10"/>
      <c r="ALT130" s="10"/>
      <c r="ALU130" s="10"/>
      <c r="ALV130" s="10"/>
      <c r="ALW130" s="10"/>
      <c r="ALX130" s="10"/>
      <c r="ALY130" s="10"/>
      <c r="ALZ130" s="10"/>
      <c r="AMA130" s="36"/>
      <c r="AMB130" s="36"/>
      <c r="AMC130" s="36"/>
      <c r="AMD130" s="36"/>
      <c r="AME130" s="36"/>
      <c r="AMF130" s="36"/>
      <c r="AMG130" s="36"/>
      <c r="AMH130" s="36"/>
    </row>
    <row r="131" spans="1:1022">
      <c r="A131" s="16" t="s">
        <v>21</v>
      </c>
      <c r="B131" s="16" t="s">
        <v>527</v>
      </c>
      <c r="C131" s="29" t="s">
        <v>528</v>
      </c>
      <c r="D131" s="16"/>
      <c r="E131" s="17"/>
      <c r="F131" s="25" t="s">
        <v>440</v>
      </c>
      <c r="G131" s="26"/>
      <c r="H131" s="17">
        <v>4</v>
      </c>
      <c r="I131" s="16" t="s">
        <v>26</v>
      </c>
      <c r="J131" s="65"/>
      <c r="K131" s="31"/>
      <c r="L131" s="31"/>
      <c r="M131" s="31"/>
      <c r="N131" s="34">
        <v>4100</v>
      </c>
      <c r="O131" s="23" t="s">
        <v>529</v>
      </c>
      <c r="P131" s="21">
        <v>41960</v>
      </c>
      <c r="Q131" s="21">
        <v>41961</v>
      </c>
      <c r="R131" s="17" t="s">
        <v>419</v>
      </c>
      <c r="S131" s="16" t="s">
        <v>420</v>
      </c>
      <c r="T131" s="63" t="s">
        <v>416</v>
      </c>
      <c r="U131" s="63" t="s">
        <v>530</v>
      </c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  <c r="XL131" s="10"/>
      <c r="XM131" s="10"/>
      <c r="XN131" s="10"/>
      <c r="XO131" s="10"/>
      <c r="XP131" s="10"/>
      <c r="XQ131" s="10"/>
      <c r="XR131" s="10"/>
      <c r="XS131" s="10"/>
      <c r="XT131" s="10"/>
      <c r="XU131" s="10"/>
      <c r="XV131" s="10"/>
      <c r="XW131" s="10"/>
      <c r="XX131" s="10"/>
      <c r="XY131" s="10"/>
      <c r="XZ131" s="10"/>
      <c r="YA131" s="10"/>
      <c r="YB131" s="10"/>
      <c r="YC131" s="10"/>
      <c r="YD131" s="10"/>
      <c r="YE131" s="10"/>
      <c r="YF131" s="10"/>
      <c r="YG131" s="10"/>
      <c r="YH131" s="10"/>
      <c r="YI131" s="10"/>
      <c r="YJ131" s="10"/>
      <c r="YK131" s="10"/>
      <c r="YL131" s="10"/>
      <c r="YM131" s="10"/>
      <c r="YN131" s="10"/>
      <c r="YO131" s="10"/>
      <c r="YP131" s="10"/>
      <c r="YQ131" s="10"/>
      <c r="YR131" s="10"/>
      <c r="YS131" s="10"/>
      <c r="YT131" s="10"/>
      <c r="YU131" s="10"/>
      <c r="YV131" s="10"/>
      <c r="YW131" s="10"/>
      <c r="YX131" s="10"/>
      <c r="YY131" s="10"/>
      <c r="YZ131" s="10"/>
      <c r="ZA131" s="10"/>
      <c r="ZB131" s="10"/>
      <c r="ZC131" s="10"/>
      <c r="ZD131" s="10"/>
      <c r="ZE131" s="10"/>
      <c r="ZF131" s="10"/>
      <c r="ZG131" s="10"/>
      <c r="ZH131" s="10"/>
      <c r="ZI131" s="10"/>
      <c r="ZJ131" s="10"/>
      <c r="ZK131" s="10"/>
      <c r="ZL131" s="10"/>
      <c r="ZM131" s="10"/>
      <c r="ZN131" s="10"/>
      <c r="ZO131" s="10"/>
      <c r="ZP131" s="10"/>
      <c r="ZQ131" s="10"/>
      <c r="ZR131" s="10"/>
      <c r="ZS131" s="10"/>
      <c r="ZT131" s="10"/>
      <c r="ZU131" s="10"/>
      <c r="ZV131" s="10"/>
      <c r="ZW131" s="10"/>
      <c r="ZX131" s="10"/>
      <c r="ZY131" s="10"/>
      <c r="ZZ131" s="10"/>
      <c r="AAA131" s="10"/>
      <c r="AAB131" s="10"/>
      <c r="AAC131" s="10"/>
      <c r="AAD131" s="10"/>
      <c r="AAE131" s="10"/>
      <c r="AAF131" s="10"/>
      <c r="AAG131" s="10"/>
      <c r="AAH131" s="10"/>
      <c r="AAI131" s="10"/>
      <c r="AAJ131" s="10"/>
      <c r="AAK131" s="10"/>
      <c r="AAL131" s="10"/>
      <c r="AAM131" s="10"/>
      <c r="AAN131" s="10"/>
      <c r="AAO131" s="10"/>
      <c r="AAP131" s="10"/>
      <c r="AAQ131" s="10"/>
      <c r="AAR131" s="10"/>
      <c r="AAS131" s="10"/>
      <c r="AAT131" s="10"/>
      <c r="AAU131" s="10"/>
      <c r="AAV131" s="10"/>
      <c r="AAW131" s="10"/>
      <c r="AAX131" s="10"/>
      <c r="AAY131" s="10"/>
      <c r="AAZ131" s="10"/>
      <c r="ABA131" s="10"/>
      <c r="ABB131" s="10"/>
      <c r="ABC131" s="10"/>
      <c r="ABD131" s="10"/>
      <c r="ABE131" s="10"/>
      <c r="ABF131" s="10"/>
      <c r="ABG131" s="10"/>
      <c r="ABH131" s="10"/>
      <c r="ABI131" s="10"/>
      <c r="ABJ131" s="10"/>
      <c r="ABK131" s="10"/>
      <c r="ABL131" s="10"/>
      <c r="ABM131" s="10"/>
      <c r="ABN131" s="10"/>
      <c r="ABO131" s="10"/>
      <c r="ABP131" s="10"/>
      <c r="ABQ131" s="10"/>
      <c r="ABR131" s="10"/>
      <c r="ABS131" s="10"/>
      <c r="ABT131" s="10"/>
      <c r="ABU131" s="10"/>
      <c r="ABV131" s="10"/>
      <c r="ABW131" s="10"/>
      <c r="ABX131" s="10"/>
      <c r="ABY131" s="10"/>
      <c r="ABZ131" s="10"/>
      <c r="ACA131" s="10"/>
      <c r="ACB131" s="10"/>
      <c r="ACC131" s="10"/>
      <c r="ACD131" s="10"/>
      <c r="ACE131" s="10"/>
      <c r="ACF131" s="10"/>
      <c r="ACG131" s="10"/>
      <c r="ACH131" s="10"/>
      <c r="ACI131" s="10"/>
      <c r="ACJ131" s="10"/>
      <c r="ACK131" s="10"/>
      <c r="ACL131" s="10"/>
      <c r="ACM131" s="10"/>
      <c r="ACN131" s="10"/>
      <c r="ACO131" s="10"/>
      <c r="ACP131" s="10"/>
      <c r="ACQ131" s="10"/>
      <c r="ACR131" s="10"/>
      <c r="ACS131" s="10"/>
      <c r="ACT131" s="10"/>
      <c r="ACU131" s="10"/>
      <c r="ACV131" s="10"/>
      <c r="ACW131" s="10"/>
      <c r="ACX131" s="10"/>
      <c r="ACY131" s="10"/>
      <c r="ACZ131" s="10"/>
      <c r="ADA131" s="10"/>
      <c r="ADB131" s="10"/>
      <c r="ADC131" s="10"/>
      <c r="ADD131" s="10"/>
      <c r="ADE131" s="10"/>
      <c r="ADF131" s="10"/>
      <c r="ADG131" s="10"/>
      <c r="ADH131" s="10"/>
      <c r="ADI131" s="10"/>
      <c r="ADJ131" s="10"/>
      <c r="ADK131" s="10"/>
      <c r="ADL131" s="10"/>
      <c r="ADM131" s="10"/>
      <c r="ADN131" s="10"/>
      <c r="ADO131" s="10"/>
      <c r="ADP131" s="10"/>
      <c r="ADQ131" s="10"/>
      <c r="ADR131" s="10"/>
      <c r="ADS131" s="10"/>
      <c r="ADT131" s="10"/>
      <c r="ADU131" s="10"/>
      <c r="ADV131" s="10"/>
      <c r="ADW131" s="10"/>
      <c r="ADX131" s="10"/>
      <c r="ADY131" s="10"/>
      <c r="ADZ131" s="10"/>
      <c r="AEA131" s="10"/>
      <c r="AEB131" s="10"/>
      <c r="AEC131" s="10"/>
      <c r="AED131" s="10"/>
      <c r="AEE131" s="10"/>
      <c r="AEF131" s="10"/>
      <c r="AEG131" s="10"/>
      <c r="AEH131" s="10"/>
      <c r="AEI131" s="10"/>
      <c r="AEJ131" s="10"/>
      <c r="AEK131" s="10"/>
      <c r="AEL131" s="10"/>
      <c r="AEM131" s="10"/>
      <c r="AEN131" s="10"/>
      <c r="AEO131" s="10"/>
      <c r="AEP131" s="10"/>
      <c r="AEQ131" s="10"/>
      <c r="AER131" s="10"/>
      <c r="AES131" s="10"/>
      <c r="AET131" s="10"/>
      <c r="AEU131" s="10"/>
      <c r="AEV131" s="10"/>
      <c r="AEW131" s="10"/>
      <c r="AEX131" s="10"/>
      <c r="AEY131" s="10"/>
      <c r="AEZ131" s="10"/>
      <c r="AFA131" s="10"/>
      <c r="AFB131" s="10"/>
      <c r="AFC131" s="10"/>
      <c r="AFD131" s="10"/>
      <c r="AFE131" s="10"/>
      <c r="AFF131" s="10"/>
      <c r="AFG131" s="10"/>
      <c r="AFH131" s="10"/>
      <c r="AFI131" s="10"/>
      <c r="AFJ131" s="10"/>
      <c r="AFK131" s="10"/>
      <c r="AFL131" s="10"/>
      <c r="AFM131" s="10"/>
      <c r="AFN131" s="10"/>
      <c r="AFO131" s="10"/>
      <c r="AFP131" s="10"/>
      <c r="AFQ131" s="10"/>
      <c r="AFR131" s="10"/>
      <c r="AFS131" s="10"/>
      <c r="AFT131" s="10"/>
      <c r="AFU131" s="10"/>
      <c r="AFV131" s="10"/>
      <c r="AFW131" s="10"/>
      <c r="AFX131" s="10"/>
      <c r="AFY131" s="10"/>
      <c r="AFZ131" s="10"/>
      <c r="AGA131" s="10"/>
      <c r="AGB131" s="10"/>
      <c r="AGC131" s="10"/>
      <c r="AGD131" s="10"/>
      <c r="AGE131" s="10"/>
      <c r="AGF131" s="10"/>
      <c r="AGG131" s="10"/>
      <c r="AGH131" s="10"/>
      <c r="AGI131" s="10"/>
      <c r="AGJ131" s="10"/>
      <c r="AGK131" s="10"/>
      <c r="AGL131" s="10"/>
      <c r="AGM131" s="10"/>
      <c r="AGN131" s="10"/>
      <c r="AGO131" s="10"/>
      <c r="AGP131" s="10"/>
      <c r="AGQ131" s="10"/>
      <c r="AGR131" s="10"/>
      <c r="AGS131" s="10"/>
      <c r="AGT131" s="10"/>
      <c r="AGU131" s="10"/>
      <c r="AGV131" s="10"/>
      <c r="AGW131" s="10"/>
      <c r="AGX131" s="10"/>
      <c r="AGY131" s="10"/>
      <c r="AGZ131" s="10"/>
      <c r="AHA131" s="10"/>
      <c r="AHB131" s="10"/>
      <c r="AHC131" s="10"/>
      <c r="AHD131" s="10"/>
      <c r="AHE131" s="10"/>
      <c r="AHF131" s="10"/>
      <c r="AHG131" s="10"/>
      <c r="AHH131" s="10"/>
      <c r="AHI131" s="10"/>
      <c r="AHJ131" s="10"/>
      <c r="AHK131" s="10"/>
      <c r="AHL131" s="10"/>
      <c r="AHM131" s="10"/>
      <c r="AHN131" s="10"/>
      <c r="AHO131" s="10"/>
      <c r="AHP131" s="10"/>
      <c r="AHQ131" s="10"/>
      <c r="AHR131" s="10"/>
      <c r="AHS131" s="10"/>
      <c r="AHT131" s="10"/>
      <c r="AHU131" s="10"/>
      <c r="AHV131" s="10"/>
      <c r="AHW131" s="10"/>
      <c r="AHX131" s="10"/>
      <c r="AHY131" s="10"/>
      <c r="AHZ131" s="10"/>
      <c r="AIA131" s="10"/>
      <c r="AIB131" s="10"/>
      <c r="AIC131" s="10"/>
      <c r="AID131" s="10"/>
      <c r="AIE131" s="10"/>
      <c r="AIF131" s="10"/>
      <c r="AIG131" s="10"/>
      <c r="AIH131" s="10"/>
      <c r="AII131" s="10"/>
      <c r="AIJ131" s="10"/>
      <c r="AIK131" s="10"/>
      <c r="AIL131" s="10"/>
      <c r="AIM131" s="10"/>
      <c r="AIN131" s="10"/>
      <c r="AIO131" s="10"/>
      <c r="AIP131" s="10"/>
      <c r="AIQ131" s="10"/>
      <c r="AIR131" s="10"/>
      <c r="AIS131" s="10"/>
      <c r="AIT131" s="10"/>
      <c r="AIU131" s="10"/>
      <c r="AIV131" s="10"/>
      <c r="AIW131" s="10"/>
      <c r="AIX131" s="10"/>
      <c r="AIY131" s="10"/>
      <c r="AIZ131" s="10"/>
      <c r="AJA131" s="10"/>
      <c r="AJB131" s="10"/>
      <c r="AJC131" s="10"/>
      <c r="AJD131" s="10"/>
      <c r="AJE131" s="10"/>
      <c r="AJF131" s="10"/>
      <c r="AJG131" s="10"/>
      <c r="AJH131" s="10"/>
      <c r="AJI131" s="10"/>
      <c r="AJJ131" s="10"/>
      <c r="AJK131" s="10"/>
      <c r="AJL131" s="10"/>
      <c r="AJM131" s="10"/>
      <c r="AJN131" s="10"/>
      <c r="AJO131" s="10"/>
      <c r="AJP131" s="10"/>
      <c r="AJQ131" s="10"/>
      <c r="AJR131" s="10"/>
      <c r="AJS131" s="10"/>
      <c r="AJT131" s="10"/>
      <c r="AJU131" s="10"/>
      <c r="AJV131" s="10"/>
      <c r="AJW131" s="10"/>
      <c r="AJX131" s="10"/>
      <c r="AJY131" s="10"/>
      <c r="AJZ131" s="10"/>
      <c r="AKA131" s="10"/>
      <c r="AKB131" s="10"/>
      <c r="AKC131" s="10"/>
      <c r="AKD131" s="10"/>
      <c r="AKE131" s="10"/>
      <c r="AKF131" s="10"/>
      <c r="AKG131" s="10"/>
      <c r="AKH131" s="10"/>
      <c r="AKI131" s="10"/>
      <c r="AKJ131" s="10"/>
      <c r="AKK131" s="10"/>
      <c r="AKL131" s="10"/>
      <c r="AKM131" s="10"/>
      <c r="AKN131" s="10"/>
      <c r="AKO131" s="10"/>
      <c r="AKP131" s="10"/>
      <c r="AKQ131" s="10"/>
      <c r="AKR131" s="10"/>
      <c r="AKS131" s="10"/>
      <c r="AKT131" s="10"/>
      <c r="AKU131" s="10"/>
      <c r="AKV131" s="10"/>
      <c r="AKW131" s="10"/>
      <c r="AKX131" s="10"/>
      <c r="AKY131" s="10"/>
      <c r="AKZ131" s="10"/>
      <c r="ALA131" s="10"/>
      <c r="ALB131" s="10"/>
      <c r="ALC131" s="10"/>
      <c r="ALD131" s="10"/>
      <c r="ALE131" s="10"/>
      <c r="ALF131" s="10"/>
      <c r="ALG131" s="10"/>
      <c r="ALH131" s="10"/>
      <c r="ALI131" s="10"/>
      <c r="ALJ131" s="10"/>
      <c r="ALK131" s="10"/>
      <c r="ALL131" s="10"/>
      <c r="ALM131" s="10"/>
      <c r="ALN131" s="10"/>
      <c r="ALO131" s="10"/>
      <c r="ALP131" s="10"/>
      <c r="ALQ131" s="10"/>
      <c r="ALR131" s="10"/>
      <c r="ALS131" s="10"/>
      <c r="ALT131" s="10"/>
      <c r="ALU131" s="10"/>
      <c r="ALV131" s="10"/>
      <c r="ALW131" s="10"/>
      <c r="ALX131" s="10"/>
      <c r="ALY131" s="10"/>
      <c r="ALZ131" s="10"/>
      <c r="AMA131" s="12"/>
      <c r="AMB131" s="12"/>
      <c r="AMC131" s="12"/>
      <c r="AMD131" s="12"/>
      <c r="AME131" s="12"/>
      <c r="AMF131" s="12"/>
      <c r="AMG131" s="12"/>
      <c r="AMH131" s="12"/>
    </row>
    <row r="132" spans="1:1022">
      <c r="A132" s="16" t="s">
        <v>21</v>
      </c>
      <c r="B132" s="16" t="s">
        <v>531</v>
      </c>
      <c r="C132" s="29" t="s">
        <v>532</v>
      </c>
      <c r="D132" s="16"/>
      <c r="E132" s="17"/>
      <c r="F132" s="25" t="s">
        <v>504</v>
      </c>
      <c r="G132" s="26" t="s">
        <v>533</v>
      </c>
      <c r="H132" s="17">
        <v>4</v>
      </c>
      <c r="I132" s="16" t="s">
        <v>26</v>
      </c>
      <c r="J132" s="19"/>
      <c r="K132" s="127">
        <v>0.08</v>
      </c>
      <c r="L132" s="18">
        <f>SUM(K132*H132)</f>
        <v>0.32</v>
      </c>
      <c r="M132" s="19"/>
      <c r="N132" s="58">
        <v>4100</v>
      </c>
      <c r="O132" s="23" t="s">
        <v>534</v>
      </c>
      <c r="P132" s="21">
        <v>41961</v>
      </c>
      <c r="Q132" s="21">
        <v>41962</v>
      </c>
      <c r="R132" s="17" t="s">
        <v>419</v>
      </c>
      <c r="S132" s="16" t="s">
        <v>535</v>
      </c>
      <c r="T132" s="10"/>
      <c r="U132" s="144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  <c r="XL132" s="10"/>
      <c r="XM132" s="10"/>
      <c r="XN132" s="10"/>
      <c r="XO132" s="10"/>
      <c r="XP132" s="10"/>
      <c r="XQ132" s="10"/>
      <c r="XR132" s="10"/>
      <c r="XS132" s="10"/>
      <c r="XT132" s="10"/>
      <c r="XU132" s="10"/>
      <c r="XV132" s="10"/>
      <c r="XW132" s="10"/>
      <c r="XX132" s="10"/>
      <c r="XY132" s="10"/>
      <c r="XZ132" s="10"/>
      <c r="YA132" s="10"/>
      <c r="YB132" s="10"/>
      <c r="YC132" s="10"/>
      <c r="YD132" s="10"/>
      <c r="YE132" s="10"/>
      <c r="YF132" s="10"/>
      <c r="YG132" s="10"/>
      <c r="YH132" s="10"/>
      <c r="YI132" s="10"/>
      <c r="YJ132" s="10"/>
      <c r="YK132" s="10"/>
      <c r="YL132" s="10"/>
      <c r="YM132" s="10"/>
      <c r="YN132" s="10"/>
      <c r="YO132" s="10"/>
      <c r="YP132" s="10"/>
      <c r="YQ132" s="10"/>
      <c r="YR132" s="10"/>
      <c r="YS132" s="10"/>
      <c r="YT132" s="10"/>
      <c r="YU132" s="10"/>
      <c r="YV132" s="10"/>
      <c r="YW132" s="10"/>
      <c r="YX132" s="10"/>
      <c r="YY132" s="10"/>
      <c r="YZ132" s="10"/>
      <c r="ZA132" s="10"/>
      <c r="ZB132" s="10"/>
      <c r="ZC132" s="10"/>
      <c r="ZD132" s="10"/>
      <c r="ZE132" s="10"/>
      <c r="ZF132" s="10"/>
      <c r="ZG132" s="10"/>
      <c r="ZH132" s="10"/>
      <c r="ZI132" s="10"/>
      <c r="ZJ132" s="10"/>
      <c r="ZK132" s="10"/>
      <c r="ZL132" s="10"/>
      <c r="ZM132" s="10"/>
      <c r="ZN132" s="10"/>
      <c r="ZO132" s="10"/>
      <c r="ZP132" s="10"/>
      <c r="ZQ132" s="10"/>
      <c r="ZR132" s="10"/>
      <c r="ZS132" s="10"/>
      <c r="ZT132" s="10"/>
      <c r="ZU132" s="10"/>
      <c r="ZV132" s="10"/>
      <c r="ZW132" s="10"/>
      <c r="ZX132" s="10"/>
      <c r="ZY132" s="10"/>
      <c r="ZZ132" s="10"/>
      <c r="AAA132" s="10"/>
      <c r="AAB132" s="10"/>
      <c r="AAC132" s="10"/>
      <c r="AAD132" s="10"/>
      <c r="AAE132" s="10"/>
      <c r="AAF132" s="10"/>
      <c r="AAG132" s="10"/>
      <c r="AAH132" s="10"/>
      <c r="AAI132" s="10"/>
      <c r="AAJ132" s="10"/>
      <c r="AAK132" s="10"/>
      <c r="AAL132" s="10"/>
      <c r="AAM132" s="10"/>
      <c r="AAN132" s="10"/>
      <c r="AAO132" s="10"/>
      <c r="AAP132" s="10"/>
      <c r="AAQ132" s="10"/>
      <c r="AAR132" s="10"/>
      <c r="AAS132" s="10"/>
      <c r="AAT132" s="10"/>
      <c r="AAU132" s="10"/>
      <c r="AAV132" s="10"/>
      <c r="AAW132" s="10"/>
      <c r="AAX132" s="10"/>
      <c r="AAY132" s="10"/>
      <c r="AAZ132" s="10"/>
      <c r="ABA132" s="10"/>
      <c r="ABB132" s="10"/>
      <c r="ABC132" s="10"/>
      <c r="ABD132" s="10"/>
      <c r="ABE132" s="10"/>
      <c r="ABF132" s="10"/>
      <c r="ABG132" s="10"/>
      <c r="ABH132" s="10"/>
      <c r="ABI132" s="10"/>
      <c r="ABJ132" s="10"/>
      <c r="ABK132" s="10"/>
      <c r="ABL132" s="10"/>
      <c r="ABM132" s="10"/>
      <c r="ABN132" s="10"/>
      <c r="ABO132" s="10"/>
      <c r="ABP132" s="10"/>
      <c r="ABQ132" s="10"/>
      <c r="ABR132" s="10"/>
      <c r="ABS132" s="10"/>
      <c r="ABT132" s="10"/>
      <c r="ABU132" s="10"/>
      <c r="ABV132" s="10"/>
      <c r="ABW132" s="10"/>
      <c r="ABX132" s="10"/>
      <c r="ABY132" s="10"/>
      <c r="ABZ132" s="10"/>
      <c r="ACA132" s="10"/>
      <c r="ACB132" s="10"/>
      <c r="ACC132" s="10"/>
      <c r="ACD132" s="10"/>
      <c r="ACE132" s="10"/>
      <c r="ACF132" s="10"/>
      <c r="ACG132" s="10"/>
      <c r="ACH132" s="10"/>
      <c r="ACI132" s="10"/>
      <c r="ACJ132" s="10"/>
      <c r="ACK132" s="10"/>
      <c r="ACL132" s="10"/>
      <c r="ACM132" s="10"/>
      <c r="ACN132" s="10"/>
      <c r="ACO132" s="10"/>
      <c r="ACP132" s="10"/>
      <c r="ACQ132" s="10"/>
      <c r="ACR132" s="10"/>
      <c r="ACS132" s="10"/>
      <c r="ACT132" s="10"/>
      <c r="ACU132" s="10"/>
      <c r="ACV132" s="10"/>
      <c r="ACW132" s="10"/>
      <c r="ACX132" s="10"/>
      <c r="ACY132" s="10"/>
      <c r="ACZ132" s="10"/>
      <c r="ADA132" s="10"/>
      <c r="ADB132" s="10"/>
      <c r="ADC132" s="10"/>
      <c r="ADD132" s="10"/>
      <c r="ADE132" s="10"/>
      <c r="ADF132" s="10"/>
      <c r="ADG132" s="10"/>
      <c r="ADH132" s="10"/>
      <c r="ADI132" s="10"/>
      <c r="ADJ132" s="10"/>
      <c r="ADK132" s="10"/>
      <c r="ADL132" s="10"/>
      <c r="ADM132" s="10"/>
      <c r="ADN132" s="10"/>
      <c r="ADO132" s="10"/>
      <c r="ADP132" s="10"/>
      <c r="ADQ132" s="10"/>
      <c r="ADR132" s="10"/>
      <c r="ADS132" s="10"/>
      <c r="ADT132" s="10"/>
      <c r="ADU132" s="10"/>
      <c r="ADV132" s="10"/>
      <c r="ADW132" s="10"/>
      <c r="ADX132" s="10"/>
      <c r="ADY132" s="10"/>
      <c r="ADZ132" s="10"/>
      <c r="AEA132" s="10"/>
      <c r="AEB132" s="10"/>
      <c r="AEC132" s="10"/>
      <c r="AED132" s="10"/>
      <c r="AEE132" s="10"/>
      <c r="AEF132" s="10"/>
      <c r="AEG132" s="10"/>
      <c r="AEH132" s="10"/>
      <c r="AEI132" s="10"/>
      <c r="AEJ132" s="10"/>
      <c r="AEK132" s="10"/>
      <c r="AEL132" s="10"/>
      <c r="AEM132" s="10"/>
      <c r="AEN132" s="10"/>
      <c r="AEO132" s="10"/>
      <c r="AEP132" s="10"/>
      <c r="AEQ132" s="10"/>
      <c r="AER132" s="10"/>
      <c r="AES132" s="10"/>
      <c r="AET132" s="10"/>
      <c r="AEU132" s="10"/>
      <c r="AEV132" s="10"/>
      <c r="AEW132" s="10"/>
      <c r="AEX132" s="10"/>
      <c r="AEY132" s="10"/>
      <c r="AEZ132" s="10"/>
      <c r="AFA132" s="10"/>
      <c r="AFB132" s="10"/>
      <c r="AFC132" s="10"/>
      <c r="AFD132" s="10"/>
      <c r="AFE132" s="10"/>
      <c r="AFF132" s="10"/>
      <c r="AFG132" s="10"/>
      <c r="AFH132" s="10"/>
      <c r="AFI132" s="10"/>
      <c r="AFJ132" s="10"/>
      <c r="AFK132" s="10"/>
      <c r="AFL132" s="10"/>
      <c r="AFM132" s="10"/>
      <c r="AFN132" s="10"/>
      <c r="AFO132" s="10"/>
      <c r="AFP132" s="10"/>
      <c r="AFQ132" s="10"/>
      <c r="AFR132" s="10"/>
      <c r="AFS132" s="10"/>
      <c r="AFT132" s="10"/>
      <c r="AFU132" s="10"/>
      <c r="AFV132" s="10"/>
      <c r="AFW132" s="10"/>
      <c r="AFX132" s="10"/>
      <c r="AFY132" s="10"/>
      <c r="AFZ132" s="10"/>
      <c r="AGA132" s="10"/>
      <c r="AGB132" s="10"/>
      <c r="AGC132" s="10"/>
      <c r="AGD132" s="10"/>
      <c r="AGE132" s="10"/>
      <c r="AGF132" s="10"/>
      <c r="AGG132" s="10"/>
      <c r="AGH132" s="10"/>
      <c r="AGI132" s="10"/>
      <c r="AGJ132" s="10"/>
      <c r="AGK132" s="10"/>
      <c r="AGL132" s="10"/>
      <c r="AGM132" s="10"/>
      <c r="AGN132" s="10"/>
      <c r="AGO132" s="10"/>
      <c r="AGP132" s="10"/>
      <c r="AGQ132" s="10"/>
      <c r="AGR132" s="10"/>
      <c r="AGS132" s="10"/>
      <c r="AGT132" s="10"/>
      <c r="AGU132" s="10"/>
      <c r="AGV132" s="10"/>
      <c r="AGW132" s="10"/>
      <c r="AGX132" s="10"/>
      <c r="AGY132" s="10"/>
      <c r="AGZ132" s="10"/>
      <c r="AHA132" s="10"/>
      <c r="AHB132" s="10"/>
      <c r="AHC132" s="10"/>
      <c r="AHD132" s="10"/>
      <c r="AHE132" s="10"/>
      <c r="AHF132" s="10"/>
      <c r="AHG132" s="10"/>
      <c r="AHH132" s="10"/>
      <c r="AHI132" s="10"/>
      <c r="AHJ132" s="10"/>
      <c r="AHK132" s="10"/>
      <c r="AHL132" s="10"/>
      <c r="AHM132" s="10"/>
      <c r="AHN132" s="10"/>
      <c r="AHO132" s="10"/>
      <c r="AHP132" s="10"/>
      <c r="AHQ132" s="10"/>
      <c r="AHR132" s="10"/>
      <c r="AHS132" s="10"/>
      <c r="AHT132" s="10"/>
      <c r="AHU132" s="10"/>
      <c r="AHV132" s="10"/>
      <c r="AHW132" s="10"/>
      <c r="AHX132" s="10"/>
      <c r="AHY132" s="10"/>
      <c r="AHZ132" s="10"/>
      <c r="AIA132" s="10"/>
      <c r="AIB132" s="10"/>
      <c r="AIC132" s="10"/>
      <c r="AID132" s="10"/>
      <c r="AIE132" s="10"/>
      <c r="AIF132" s="10"/>
      <c r="AIG132" s="10"/>
      <c r="AIH132" s="10"/>
      <c r="AII132" s="10"/>
      <c r="AIJ132" s="10"/>
      <c r="AIK132" s="10"/>
      <c r="AIL132" s="10"/>
      <c r="AIM132" s="10"/>
      <c r="AIN132" s="10"/>
      <c r="AIO132" s="10"/>
      <c r="AIP132" s="10"/>
      <c r="AIQ132" s="10"/>
      <c r="AIR132" s="10"/>
      <c r="AIS132" s="10"/>
      <c r="AIT132" s="10"/>
      <c r="AIU132" s="10"/>
      <c r="AIV132" s="10"/>
      <c r="AIW132" s="10"/>
      <c r="AIX132" s="10"/>
      <c r="AIY132" s="10"/>
      <c r="AIZ132" s="10"/>
      <c r="AJA132" s="10"/>
      <c r="AJB132" s="10"/>
      <c r="AJC132" s="10"/>
      <c r="AJD132" s="10"/>
      <c r="AJE132" s="10"/>
      <c r="AJF132" s="10"/>
      <c r="AJG132" s="10"/>
      <c r="AJH132" s="10"/>
      <c r="AJI132" s="10"/>
      <c r="AJJ132" s="10"/>
      <c r="AJK132" s="10"/>
      <c r="AJL132" s="10"/>
      <c r="AJM132" s="10"/>
      <c r="AJN132" s="10"/>
      <c r="AJO132" s="10"/>
      <c r="AJP132" s="10"/>
      <c r="AJQ132" s="10"/>
      <c r="AJR132" s="10"/>
      <c r="AJS132" s="10"/>
      <c r="AJT132" s="10"/>
      <c r="AJU132" s="10"/>
      <c r="AJV132" s="10"/>
      <c r="AJW132" s="10"/>
      <c r="AJX132" s="10"/>
      <c r="AJY132" s="10"/>
      <c r="AJZ132" s="10"/>
      <c r="AKA132" s="10"/>
      <c r="AKB132" s="10"/>
      <c r="AKC132" s="10"/>
      <c r="AKD132" s="10"/>
      <c r="AKE132" s="10"/>
      <c r="AKF132" s="10"/>
      <c r="AKG132" s="10"/>
      <c r="AKH132" s="10"/>
      <c r="AKI132" s="10"/>
      <c r="AKJ132" s="10"/>
      <c r="AKK132" s="10"/>
      <c r="AKL132" s="10"/>
      <c r="AKM132" s="10"/>
      <c r="AKN132" s="10"/>
      <c r="AKO132" s="10"/>
      <c r="AKP132" s="10"/>
      <c r="AKQ132" s="10"/>
      <c r="AKR132" s="10"/>
      <c r="AKS132" s="10"/>
      <c r="AKT132" s="10"/>
      <c r="AKU132" s="10"/>
      <c r="AKV132" s="10"/>
      <c r="AKW132" s="10"/>
      <c r="AKX132" s="10"/>
      <c r="AKY132" s="10"/>
      <c r="AKZ132" s="10"/>
      <c r="ALA132" s="10"/>
      <c r="ALB132" s="10"/>
      <c r="ALC132" s="10"/>
      <c r="ALD132" s="10"/>
      <c r="ALE132" s="10"/>
      <c r="ALF132" s="10"/>
      <c r="ALG132" s="10"/>
      <c r="ALH132" s="10"/>
      <c r="ALI132" s="10"/>
      <c r="ALJ132" s="10"/>
      <c r="ALK132" s="10"/>
      <c r="ALL132" s="10"/>
      <c r="ALM132" s="10"/>
      <c r="ALN132" s="10"/>
      <c r="ALO132" s="10"/>
      <c r="ALP132" s="10"/>
      <c r="ALQ132" s="10"/>
      <c r="ALR132" s="10"/>
      <c r="ALS132" s="10"/>
      <c r="ALT132" s="10"/>
      <c r="ALU132" s="10"/>
      <c r="ALV132" s="10"/>
      <c r="ALW132" s="10"/>
      <c r="ALX132" s="10"/>
      <c r="ALY132" s="10"/>
      <c r="ALZ132" s="10"/>
      <c r="AMA132" s="36"/>
      <c r="AMB132" s="36"/>
      <c r="AMC132" s="36"/>
      <c r="AMD132" s="36"/>
      <c r="AME132" s="36"/>
      <c r="AMF132" s="36"/>
      <c r="AMG132" s="36"/>
      <c r="AMH132" s="36"/>
    </row>
    <row r="133" spans="1:1022" ht="15">
      <c r="A133" s="39" t="s">
        <v>21</v>
      </c>
      <c r="B133" s="39" t="s">
        <v>536</v>
      </c>
      <c r="C133" s="39" t="s">
        <v>537</v>
      </c>
      <c r="D133" s="39"/>
      <c r="E133" s="40" t="s">
        <v>538</v>
      </c>
      <c r="F133" s="145" t="s">
        <v>504</v>
      </c>
      <c r="G133" s="146" t="s">
        <v>539</v>
      </c>
      <c r="H133" s="40">
        <v>1</v>
      </c>
      <c r="I133" s="39" t="s">
        <v>26</v>
      </c>
      <c r="J133" s="42"/>
      <c r="K133" s="147">
        <v>2.5000000000000001E-2</v>
      </c>
      <c r="L133" s="41">
        <f>SUM(K133*H133)</f>
        <v>2.5000000000000001E-2</v>
      </c>
      <c r="M133" s="42"/>
      <c r="N133" s="43">
        <f>$T$1*H133</f>
        <v>1000</v>
      </c>
      <c r="O133" s="125" t="s">
        <v>540</v>
      </c>
      <c r="P133" s="44">
        <v>41929</v>
      </c>
      <c r="Q133" s="44">
        <v>41932</v>
      </c>
      <c r="R133" s="44" t="s">
        <v>521</v>
      </c>
      <c r="S133" s="39" t="s">
        <v>541</v>
      </c>
      <c r="T133" s="37" t="s">
        <v>416</v>
      </c>
      <c r="U133" s="116" t="s">
        <v>538</v>
      </c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  <c r="IW133" s="78"/>
      <c r="IX133" s="78"/>
      <c r="IY133" s="78"/>
      <c r="IZ133" s="78"/>
      <c r="JA133" s="78"/>
      <c r="JB133" s="78"/>
      <c r="JC133" s="78"/>
      <c r="JD133" s="78"/>
      <c r="JE133" s="78"/>
      <c r="JF133" s="78"/>
      <c r="JG133" s="78"/>
      <c r="JH133" s="78"/>
      <c r="JI133" s="78"/>
      <c r="JJ133" s="78"/>
      <c r="JK133" s="78"/>
      <c r="JL133" s="78"/>
      <c r="JM133" s="78"/>
      <c r="JN133" s="78"/>
      <c r="JO133" s="78"/>
      <c r="JP133" s="78"/>
      <c r="JQ133" s="78"/>
      <c r="JR133" s="78"/>
      <c r="JS133" s="78"/>
      <c r="JT133" s="78"/>
      <c r="JU133" s="78"/>
      <c r="JV133" s="78"/>
      <c r="JW133" s="78"/>
      <c r="JX133" s="78"/>
      <c r="JY133" s="78"/>
      <c r="JZ133" s="78"/>
      <c r="KA133" s="78"/>
      <c r="KB133" s="78"/>
      <c r="KC133" s="78"/>
      <c r="KD133" s="78"/>
      <c r="KE133" s="78"/>
      <c r="KF133" s="78"/>
      <c r="KG133" s="78"/>
      <c r="KH133" s="78"/>
      <c r="KI133" s="78"/>
      <c r="KJ133" s="78"/>
      <c r="KK133" s="78"/>
      <c r="KL133" s="78"/>
      <c r="KM133" s="78"/>
      <c r="KN133" s="78"/>
      <c r="KO133" s="78"/>
      <c r="KP133" s="78"/>
      <c r="KQ133" s="78"/>
      <c r="KR133" s="78"/>
      <c r="KS133" s="78"/>
      <c r="KT133" s="78"/>
      <c r="KU133" s="78"/>
      <c r="KV133" s="78"/>
      <c r="KW133" s="78"/>
      <c r="KX133" s="78"/>
      <c r="KY133" s="78"/>
      <c r="KZ133" s="78"/>
      <c r="LA133" s="78"/>
      <c r="LB133" s="78"/>
      <c r="LC133" s="78"/>
      <c r="LD133" s="78"/>
      <c r="LE133" s="78"/>
      <c r="LF133" s="78"/>
      <c r="LG133" s="78"/>
      <c r="LH133" s="78"/>
      <c r="LI133" s="78"/>
      <c r="LJ133" s="78"/>
      <c r="LK133" s="78"/>
      <c r="LL133" s="78"/>
      <c r="LM133" s="78"/>
      <c r="LN133" s="78"/>
      <c r="LO133" s="78"/>
      <c r="LP133" s="78"/>
      <c r="LQ133" s="78"/>
      <c r="LR133" s="78"/>
      <c r="LS133" s="78"/>
      <c r="LT133" s="78"/>
      <c r="LU133" s="78"/>
      <c r="LV133" s="78"/>
      <c r="LW133" s="78"/>
      <c r="LX133" s="78"/>
      <c r="LY133" s="78"/>
      <c r="LZ133" s="78"/>
      <c r="MA133" s="78"/>
      <c r="MB133" s="78"/>
      <c r="MC133" s="78"/>
      <c r="MD133" s="78"/>
      <c r="ME133" s="78"/>
      <c r="MF133" s="78"/>
      <c r="MG133" s="78"/>
      <c r="MH133" s="78"/>
      <c r="MI133" s="78"/>
      <c r="MJ133" s="78"/>
      <c r="MK133" s="78"/>
      <c r="ML133" s="78"/>
      <c r="MM133" s="78"/>
      <c r="MN133" s="78"/>
      <c r="MO133" s="78"/>
      <c r="MP133" s="78"/>
      <c r="MQ133" s="78"/>
      <c r="MR133" s="78"/>
      <c r="MS133" s="78"/>
      <c r="MT133" s="78"/>
      <c r="MU133" s="78"/>
      <c r="MV133" s="78"/>
      <c r="MW133" s="78"/>
      <c r="MX133" s="78"/>
      <c r="MY133" s="78"/>
      <c r="MZ133" s="78"/>
      <c r="NA133" s="78"/>
      <c r="NB133" s="78"/>
      <c r="NC133" s="78"/>
      <c r="ND133" s="78"/>
      <c r="NE133" s="78"/>
      <c r="NF133" s="78"/>
      <c r="NG133" s="78"/>
      <c r="NH133" s="78"/>
      <c r="NI133" s="78"/>
      <c r="NJ133" s="78"/>
      <c r="NK133" s="78"/>
      <c r="NL133" s="78"/>
      <c r="NM133" s="78"/>
      <c r="NN133" s="78"/>
      <c r="NO133" s="78"/>
      <c r="NP133" s="78"/>
      <c r="NQ133" s="78"/>
      <c r="NR133" s="78"/>
      <c r="NS133" s="78"/>
      <c r="NT133" s="78"/>
      <c r="NU133" s="78"/>
      <c r="NV133" s="78"/>
      <c r="NW133" s="78"/>
      <c r="NX133" s="78"/>
      <c r="NY133" s="78"/>
      <c r="NZ133" s="78"/>
      <c r="OA133" s="78"/>
      <c r="OB133" s="78"/>
      <c r="OC133" s="78"/>
      <c r="OD133" s="78"/>
      <c r="OE133" s="78"/>
      <c r="OF133" s="78"/>
      <c r="OG133" s="78"/>
      <c r="OH133" s="78"/>
      <c r="OI133" s="78"/>
      <c r="OJ133" s="78"/>
      <c r="OK133" s="78"/>
      <c r="OL133" s="78"/>
      <c r="OM133" s="78"/>
      <c r="ON133" s="78"/>
      <c r="OO133" s="78"/>
      <c r="OP133" s="78"/>
      <c r="OQ133" s="78"/>
      <c r="OR133" s="78"/>
      <c r="OS133" s="78"/>
      <c r="OT133" s="78"/>
      <c r="OU133" s="78"/>
      <c r="OV133" s="78"/>
      <c r="OW133" s="78"/>
      <c r="OX133" s="78"/>
      <c r="OY133" s="78"/>
      <c r="OZ133" s="78"/>
      <c r="PA133" s="78"/>
      <c r="PB133" s="78"/>
      <c r="PC133" s="78"/>
      <c r="PD133" s="78"/>
      <c r="PE133" s="78"/>
      <c r="PF133" s="78"/>
      <c r="PG133" s="78"/>
      <c r="PH133" s="78"/>
      <c r="PI133" s="78"/>
      <c r="PJ133" s="78"/>
      <c r="PK133" s="78"/>
      <c r="PL133" s="78"/>
      <c r="PM133" s="78"/>
      <c r="PN133" s="78"/>
      <c r="PO133" s="78"/>
      <c r="PP133" s="78"/>
      <c r="PQ133" s="78"/>
      <c r="PR133" s="78"/>
      <c r="PS133" s="78"/>
      <c r="PT133" s="78"/>
      <c r="PU133" s="78"/>
      <c r="PV133" s="78"/>
      <c r="PW133" s="78"/>
      <c r="PX133" s="78"/>
      <c r="PY133" s="78"/>
      <c r="PZ133" s="78"/>
      <c r="QA133" s="78"/>
      <c r="QB133" s="78"/>
      <c r="QC133" s="78"/>
      <c r="QD133" s="78"/>
      <c r="QE133" s="78"/>
      <c r="QF133" s="78"/>
      <c r="QG133" s="78"/>
      <c r="QH133" s="78"/>
      <c r="QI133" s="78"/>
      <c r="QJ133" s="78"/>
      <c r="QK133" s="78"/>
      <c r="QL133" s="78"/>
      <c r="QM133" s="78"/>
      <c r="QN133" s="78"/>
      <c r="QO133" s="78"/>
      <c r="QP133" s="78"/>
      <c r="QQ133" s="78"/>
      <c r="QR133" s="78"/>
      <c r="QS133" s="78"/>
      <c r="QT133" s="78"/>
      <c r="QU133" s="78"/>
      <c r="QV133" s="78"/>
      <c r="QW133" s="78"/>
      <c r="QX133" s="78"/>
      <c r="QY133" s="78"/>
      <c r="QZ133" s="78"/>
      <c r="RA133" s="78"/>
      <c r="RB133" s="78"/>
      <c r="RC133" s="78"/>
      <c r="RD133" s="78"/>
      <c r="RE133" s="78"/>
      <c r="RF133" s="78"/>
      <c r="RG133" s="78"/>
      <c r="RH133" s="78"/>
      <c r="RI133" s="78"/>
      <c r="RJ133" s="78"/>
      <c r="RK133" s="78"/>
      <c r="RL133" s="78"/>
      <c r="RM133" s="78"/>
      <c r="RN133" s="78"/>
      <c r="RO133" s="78"/>
      <c r="RP133" s="78"/>
      <c r="RQ133" s="78"/>
      <c r="RR133" s="78"/>
      <c r="RS133" s="78"/>
      <c r="RT133" s="78"/>
      <c r="RU133" s="78"/>
      <c r="RV133" s="78"/>
      <c r="RW133" s="78"/>
      <c r="RX133" s="78"/>
      <c r="RY133" s="78"/>
      <c r="RZ133" s="78"/>
      <c r="SA133" s="78"/>
      <c r="SB133" s="78"/>
      <c r="SC133" s="78"/>
      <c r="SD133" s="78"/>
      <c r="SE133" s="78"/>
      <c r="SF133" s="78"/>
      <c r="SG133" s="78"/>
      <c r="SH133" s="78"/>
      <c r="SI133" s="78"/>
      <c r="SJ133" s="78"/>
      <c r="SK133" s="78"/>
      <c r="SL133" s="78"/>
      <c r="SM133" s="78"/>
      <c r="SN133" s="78"/>
      <c r="SO133" s="78"/>
      <c r="SP133" s="78"/>
      <c r="SQ133" s="78"/>
      <c r="SR133" s="78"/>
      <c r="SS133" s="78"/>
      <c r="ST133" s="78"/>
      <c r="SU133" s="78"/>
      <c r="SV133" s="78"/>
      <c r="SW133" s="78"/>
      <c r="SX133" s="78"/>
      <c r="SY133" s="78"/>
      <c r="SZ133" s="78"/>
      <c r="TA133" s="78"/>
      <c r="TB133" s="78"/>
      <c r="TC133" s="78"/>
      <c r="TD133" s="78"/>
      <c r="TE133" s="78"/>
      <c r="TF133" s="78"/>
      <c r="TG133" s="78"/>
      <c r="TH133" s="78"/>
      <c r="TI133" s="78"/>
      <c r="TJ133" s="78"/>
      <c r="TK133" s="78"/>
      <c r="TL133" s="78"/>
      <c r="TM133" s="78"/>
      <c r="TN133" s="78"/>
      <c r="TO133" s="78"/>
      <c r="TP133" s="78"/>
      <c r="TQ133" s="78"/>
      <c r="TR133" s="78"/>
      <c r="TS133" s="78"/>
      <c r="TT133" s="78"/>
      <c r="TU133" s="78"/>
      <c r="TV133" s="78"/>
      <c r="TW133" s="78"/>
      <c r="TX133" s="78"/>
      <c r="TY133" s="78"/>
      <c r="TZ133" s="78"/>
      <c r="UA133" s="78"/>
      <c r="UB133" s="78"/>
      <c r="UC133" s="78"/>
      <c r="UD133" s="78"/>
      <c r="UE133" s="78"/>
      <c r="UF133" s="78"/>
      <c r="UG133" s="78"/>
      <c r="UH133" s="78"/>
      <c r="UI133" s="78"/>
      <c r="UJ133" s="78"/>
      <c r="UK133" s="78"/>
      <c r="UL133" s="78"/>
      <c r="UM133" s="78"/>
      <c r="UN133" s="78"/>
      <c r="UO133" s="78"/>
      <c r="UP133" s="78"/>
      <c r="UQ133" s="78"/>
      <c r="UR133" s="78"/>
      <c r="US133" s="78"/>
      <c r="UT133" s="78"/>
      <c r="UU133" s="78"/>
      <c r="UV133" s="78"/>
      <c r="UW133" s="78"/>
      <c r="UX133" s="78"/>
      <c r="UY133" s="78"/>
      <c r="UZ133" s="78"/>
      <c r="VA133" s="78"/>
      <c r="VB133" s="78"/>
      <c r="VC133" s="78"/>
      <c r="VD133" s="78"/>
      <c r="VE133" s="78"/>
      <c r="VF133" s="78"/>
      <c r="VG133" s="78"/>
      <c r="VH133" s="78"/>
      <c r="VI133" s="78"/>
      <c r="VJ133" s="78"/>
      <c r="VK133" s="78"/>
      <c r="VL133" s="78"/>
      <c r="VM133" s="78"/>
      <c r="VN133" s="78"/>
      <c r="VO133" s="78"/>
      <c r="VP133" s="78"/>
      <c r="VQ133" s="78"/>
      <c r="VR133" s="78"/>
      <c r="VS133" s="78"/>
      <c r="VT133" s="78"/>
      <c r="VU133" s="78"/>
      <c r="VV133" s="78"/>
      <c r="VW133" s="78"/>
      <c r="VX133" s="78"/>
      <c r="VY133" s="78"/>
      <c r="VZ133" s="78"/>
      <c r="WA133" s="78"/>
      <c r="WB133" s="78"/>
      <c r="WC133" s="78"/>
      <c r="WD133" s="78"/>
      <c r="WE133" s="78"/>
      <c r="WF133" s="78"/>
      <c r="WG133" s="78"/>
      <c r="WH133" s="78"/>
      <c r="WI133" s="78"/>
      <c r="WJ133" s="78"/>
      <c r="WK133" s="78"/>
      <c r="WL133" s="78"/>
      <c r="WM133" s="78"/>
      <c r="WN133" s="78"/>
      <c r="WO133" s="78"/>
      <c r="WP133" s="78"/>
      <c r="WQ133" s="78"/>
      <c r="WR133" s="78"/>
      <c r="WS133" s="78"/>
      <c r="WT133" s="78"/>
      <c r="WU133" s="78"/>
      <c r="WV133" s="78"/>
      <c r="WW133" s="78"/>
      <c r="WX133" s="78"/>
      <c r="WY133" s="78"/>
      <c r="WZ133" s="78"/>
      <c r="XA133" s="78"/>
      <c r="XB133" s="78"/>
      <c r="XC133" s="78"/>
      <c r="XD133" s="78"/>
      <c r="XE133" s="78"/>
      <c r="XF133" s="78"/>
      <c r="XG133" s="78"/>
      <c r="XH133" s="78"/>
      <c r="XI133" s="78"/>
      <c r="XJ133" s="78"/>
      <c r="XK133" s="78"/>
      <c r="XL133" s="78"/>
      <c r="XM133" s="78"/>
      <c r="XN133" s="78"/>
      <c r="XO133" s="78"/>
      <c r="XP133" s="78"/>
      <c r="XQ133" s="78"/>
      <c r="XR133" s="78"/>
      <c r="XS133" s="78"/>
      <c r="XT133" s="78"/>
      <c r="XU133" s="78"/>
      <c r="XV133" s="78"/>
      <c r="XW133" s="78"/>
      <c r="XX133" s="78"/>
      <c r="XY133" s="78"/>
      <c r="XZ133" s="78"/>
      <c r="YA133" s="78"/>
      <c r="YB133" s="78"/>
      <c r="YC133" s="78"/>
      <c r="YD133" s="78"/>
      <c r="YE133" s="78"/>
      <c r="YF133" s="78"/>
      <c r="YG133" s="78"/>
      <c r="YH133" s="78"/>
      <c r="YI133" s="78"/>
      <c r="YJ133" s="78"/>
      <c r="YK133" s="78"/>
      <c r="YL133" s="78"/>
      <c r="YM133" s="78"/>
      <c r="YN133" s="78"/>
      <c r="YO133" s="78"/>
      <c r="YP133" s="78"/>
      <c r="YQ133" s="78"/>
      <c r="YR133" s="78"/>
      <c r="YS133" s="78"/>
      <c r="YT133" s="78"/>
      <c r="YU133" s="78"/>
      <c r="YV133" s="78"/>
      <c r="YW133" s="78"/>
      <c r="YX133" s="78"/>
      <c r="YY133" s="78"/>
      <c r="YZ133" s="78"/>
      <c r="ZA133" s="78"/>
      <c r="ZB133" s="78"/>
      <c r="ZC133" s="78"/>
      <c r="ZD133" s="78"/>
      <c r="ZE133" s="78"/>
      <c r="ZF133" s="78"/>
      <c r="ZG133" s="78"/>
      <c r="ZH133" s="78"/>
      <c r="ZI133" s="78"/>
      <c r="ZJ133" s="78"/>
      <c r="ZK133" s="78"/>
      <c r="ZL133" s="78"/>
      <c r="ZM133" s="78"/>
      <c r="ZN133" s="78"/>
      <c r="ZO133" s="78"/>
      <c r="ZP133" s="78"/>
      <c r="ZQ133" s="78"/>
      <c r="ZR133" s="78"/>
      <c r="ZS133" s="78"/>
      <c r="ZT133" s="78"/>
      <c r="ZU133" s="78"/>
      <c r="ZV133" s="78"/>
      <c r="ZW133" s="78"/>
      <c r="ZX133" s="78"/>
      <c r="ZY133" s="78"/>
      <c r="ZZ133" s="78"/>
      <c r="AAA133" s="78"/>
      <c r="AAB133" s="78"/>
      <c r="AAC133" s="78"/>
      <c r="AAD133" s="78"/>
      <c r="AAE133" s="78"/>
      <c r="AAF133" s="78"/>
      <c r="AAG133" s="78"/>
      <c r="AAH133" s="78"/>
      <c r="AAI133" s="78"/>
      <c r="AAJ133" s="78"/>
      <c r="AAK133" s="78"/>
      <c r="AAL133" s="78"/>
      <c r="AAM133" s="78"/>
      <c r="AAN133" s="78"/>
      <c r="AAO133" s="78"/>
      <c r="AAP133" s="78"/>
      <c r="AAQ133" s="78"/>
      <c r="AAR133" s="78"/>
      <c r="AAS133" s="78"/>
      <c r="AAT133" s="78"/>
      <c r="AAU133" s="78"/>
      <c r="AAV133" s="78"/>
      <c r="AAW133" s="78"/>
      <c r="AAX133" s="78"/>
      <c r="AAY133" s="78"/>
      <c r="AAZ133" s="78"/>
      <c r="ABA133" s="78"/>
      <c r="ABB133" s="78"/>
      <c r="ABC133" s="78"/>
      <c r="ABD133" s="78"/>
      <c r="ABE133" s="78"/>
      <c r="ABF133" s="78"/>
      <c r="ABG133" s="78"/>
      <c r="ABH133" s="78"/>
      <c r="ABI133" s="78"/>
      <c r="ABJ133" s="78"/>
      <c r="ABK133" s="78"/>
      <c r="ABL133" s="78"/>
      <c r="ABM133" s="78"/>
      <c r="ABN133" s="78"/>
      <c r="ABO133" s="78"/>
      <c r="ABP133" s="78"/>
      <c r="ABQ133" s="78"/>
      <c r="ABR133" s="78"/>
      <c r="ABS133" s="78"/>
      <c r="ABT133" s="78"/>
      <c r="ABU133" s="78"/>
      <c r="ABV133" s="78"/>
      <c r="ABW133" s="78"/>
      <c r="ABX133" s="78"/>
      <c r="ABY133" s="78"/>
      <c r="ABZ133" s="78"/>
      <c r="ACA133" s="78"/>
      <c r="ACB133" s="78"/>
      <c r="ACC133" s="78"/>
      <c r="ACD133" s="78"/>
      <c r="ACE133" s="78"/>
      <c r="ACF133" s="78"/>
      <c r="ACG133" s="78"/>
      <c r="ACH133" s="78"/>
      <c r="ACI133" s="78"/>
      <c r="ACJ133" s="78"/>
      <c r="ACK133" s="78"/>
      <c r="ACL133" s="78"/>
      <c r="ACM133" s="78"/>
      <c r="ACN133" s="78"/>
      <c r="ACO133" s="78"/>
      <c r="ACP133" s="78"/>
      <c r="ACQ133" s="78"/>
      <c r="ACR133" s="78"/>
      <c r="ACS133" s="78"/>
      <c r="ACT133" s="78"/>
      <c r="ACU133" s="78"/>
      <c r="ACV133" s="78"/>
      <c r="ACW133" s="78"/>
      <c r="ACX133" s="78"/>
      <c r="ACY133" s="78"/>
      <c r="ACZ133" s="78"/>
      <c r="ADA133" s="78"/>
      <c r="ADB133" s="78"/>
      <c r="ADC133" s="78"/>
      <c r="ADD133" s="78"/>
      <c r="ADE133" s="78"/>
      <c r="ADF133" s="78"/>
      <c r="ADG133" s="78"/>
      <c r="ADH133" s="78"/>
      <c r="ADI133" s="78"/>
      <c r="ADJ133" s="78"/>
      <c r="ADK133" s="78"/>
      <c r="ADL133" s="78"/>
      <c r="ADM133" s="78"/>
      <c r="ADN133" s="78"/>
      <c r="ADO133" s="78"/>
      <c r="ADP133" s="78"/>
      <c r="ADQ133" s="78"/>
      <c r="ADR133" s="78"/>
      <c r="ADS133" s="78"/>
      <c r="ADT133" s="78"/>
      <c r="ADU133" s="78"/>
      <c r="ADV133" s="78"/>
      <c r="ADW133" s="78"/>
      <c r="ADX133" s="78"/>
      <c r="ADY133" s="78"/>
      <c r="ADZ133" s="78"/>
      <c r="AEA133" s="78"/>
      <c r="AEB133" s="78"/>
      <c r="AEC133" s="78"/>
      <c r="AED133" s="78"/>
      <c r="AEE133" s="78"/>
      <c r="AEF133" s="78"/>
      <c r="AEG133" s="78"/>
      <c r="AEH133" s="78"/>
      <c r="AEI133" s="78"/>
      <c r="AEJ133" s="78"/>
      <c r="AEK133" s="78"/>
      <c r="AEL133" s="78"/>
      <c r="AEM133" s="78"/>
      <c r="AEN133" s="78"/>
      <c r="AEO133" s="78"/>
      <c r="AEP133" s="78"/>
      <c r="AEQ133" s="78"/>
      <c r="AER133" s="78"/>
      <c r="AES133" s="78"/>
      <c r="AET133" s="78"/>
      <c r="AEU133" s="78"/>
      <c r="AEV133" s="78"/>
      <c r="AEW133" s="78"/>
      <c r="AEX133" s="78"/>
      <c r="AEY133" s="78"/>
      <c r="AEZ133" s="78"/>
      <c r="AFA133" s="78"/>
      <c r="AFB133" s="78"/>
      <c r="AFC133" s="78"/>
      <c r="AFD133" s="78"/>
      <c r="AFE133" s="78"/>
      <c r="AFF133" s="78"/>
      <c r="AFG133" s="78"/>
      <c r="AFH133" s="78"/>
      <c r="AFI133" s="78"/>
      <c r="AFJ133" s="78"/>
      <c r="AFK133" s="78"/>
      <c r="AFL133" s="78"/>
      <c r="AFM133" s="78"/>
      <c r="AFN133" s="78"/>
      <c r="AFO133" s="78"/>
      <c r="AFP133" s="78"/>
      <c r="AFQ133" s="78"/>
      <c r="AFR133" s="78"/>
      <c r="AFS133" s="78"/>
      <c r="AFT133" s="78"/>
      <c r="AFU133" s="78"/>
      <c r="AFV133" s="78"/>
      <c r="AFW133" s="78"/>
      <c r="AFX133" s="78"/>
      <c r="AFY133" s="78"/>
      <c r="AFZ133" s="78"/>
      <c r="AGA133" s="78"/>
      <c r="AGB133" s="78"/>
      <c r="AGC133" s="78"/>
      <c r="AGD133" s="78"/>
      <c r="AGE133" s="78"/>
      <c r="AGF133" s="78"/>
      <c r="AGG133" s="78"/>
      <c r="AGH133" s="78"/>
      <c r="AGI133" s="78"/>
      <c r="AGJ133" s="78"/>
      <c r="AGK133" s="78"/>
      <c r="AGL133" s="78"/>
      <c r="AGM133" s="78"/>
      <c r="AGN133" s="78"/>
      <c r="AGO133" s="78"/>
      <c r="AGP133" s="78"/>
      <c r="AGQ133" s="78"/>
      <c r="AGR133" s="78"/>
      <c r="AGS133" s="78"/>
      <c r="AGT133" s="78"/>
      <c r="AGU133" s="78"/>
      <c r="AGV133" s="78"/>
      <c r="AGW133" s="78"/>
      <c r="AGX133" s="78"/>
      <c r="AGY133" s="78"/>
      <c r="AGZ133" s="78"/>
      <c r="AHA133" s="78"/>
      <c r="AHB133" s="78"/>
      <c r="AHC133" s="78"/>
      <c r="AHD133" s="78"/>
      <c r="AHE133" s="78"/>
      <c r="AHF133" s="78"/>
      <c r="AHG133" s="78"/>
      <c r="AHH133" s="78"/>
      <c r="AHI133" s="78"/>
      <c r="AHJ133" s="78"/>
      <c r="AHK133" s="78"/>
      <c r="AHL133" s="78"/>
      <c r="AHM133" s="78"/>
      <c r="AHN133" s="78"/>
      <c r="AHO133" s="78"/>
      <c r="AHP133" s="78"/>
      <c r="AHQ133" s="78"/>
      <c r="AHR133" s="78"/>
      <c r="AHS133" s="78"/>
      <c r="AHT133" s="78"/>
      <c r="AHU133" s="78"/>
      <c r="AHV133" s="78"/>
      <c r="AHW133" s="78"/>
      <c r="AHX133" s="78"/>
      <c r="AHY133" s="78"/>
      <c r="AHZ133" s="78"/>
      <c r="AIA133" s="78"/>
      <c r="AIB133" s="78"/>
      <c r="AIC133" s="78"/>
      <c r="AID133" s="78"/>
      <c r="AIE133" s="78"/>
      <c r="AIF133" s="78"/>
      <c r="AIG133" s="78"/>
      <c r="AIH133" s="78"/>
      <c r="AII133" s="78"/>
      <c r="AIJ133" s="78"/>
      <c r="AIK133" s="78"/>
      <c r="AIL133" s="78"/>
      <c r="AIM133" s="78"/>
      <c r="AIN133" s="78"/>
      <c r="AIO133" s="78"/>
      <c r="AIP133" s="78"/>
      <c r="AIQ133" s="78"/>
      <c r="AIR133" s="78"/>
      <c r="AIS133" s="78"/>
      <c r="AIT133" s="78"/>
      <c r="AIU133" s="78"/>
      <c r="AIV133" s="78"/>
      <c r="AIW133" s="78"/>
      <c r="AIX133" s="78"/>
      <c r="AIY133" s="78"/>
      <c r="AIZ133" s="78"/>
      <c r="AJA133" s="78"/>
      <c r="AJB133" s="78"/>
      <c r="AJC133" s="78"/>
      <c r="AJD133" s="78"/>
      <c r="AJE133" s="78"/>
      <c r="AJF133" s="78"/>
      <c r="AJG133" s="78"/>
      <c r="AJH133" s="78"/>
      <c r="AJI133" s="78"/>
      <c r="AJJ133" s="78"/>
      <c r="AJK133" s="78"/>
      <c r="AJL133" s="78"/>
      <c r="AJM133" s="78"/>
      <c r="AJN133" s="78"/>
      <c r="AJO133" s="78"/>
      <c r="AJP133" s="78"/>
      <c r="AJQ133" s="78"/>
      <c r="AJR133" s="78"/>
      <c r="AJS133" s="78"/>
      <c r="AJT133" s="78"/>
      <c r="AJU133" s="78"/>
      <c r="AJV133" s="78"/>
      <c r="AJW133" s="78"/>
      <c r="AJX133" s="78"/>
      <c r="AJY133" s="78"/>
      <c r="AJZ133" s="78"/>
      <c r="AKA133" s="78"/>
      <c r="AKB133" s="78"/>
      <c r="AKC133" s="78"/>
      <c r="AKD133" s="78"/>
      <c r="AKE133" s="78"/>
      <c r="AKF133" s="78"/>
      <c r="AKG133" s="78"/>
      <c r="AKH133" s="78"/>
      <c r="AKI133" s="78"/>
      <c r="AKJ133" s="78"/>
      <c r="AKK133" s="78"/>
      <c r="AKL133" s="78"/>
      <c r="AKM133" s="78"/>
      <c r="AKN133" s="78"/>
      <c r="AKO133" s="78"/>
      <c r="AKP133" s="78"/>
      <c r="AKQ133" s="78"/>
      <c r="AKR133" s="78"/>
      <c r="AKS133" s="78"/>
      <c r="AKT133" s="78"/>
      <c r="AKU133" s="78"/>
      <c r="AKV133" s="78"/>
      <c r="AKW133" s="78"/>
      <c r="AKX133" s="78"/>
      <c r="AKY133" s="78"/>
      <c r="AKZ133" s="78"/>
      <c r="ALA133" s="78"/>
      <c r="ALB133" s="78"/>
      <c r="ALC133" s="78"/>
      <c r="ALD133" s="78"/>
      <c r="ALE133" s="78"/>
      <c r="ALF133" s="78"/>
      <c r="ALG133" s="78"/>
      <c r="ALH133" s="78"/>
      <c r="ALI133" s="78"/>
      <c r="ALJ133" s="78"/>
      <c r="ALK133" s="78"/>
      <c r="ALL133" s="78"/>
      <c r="ALM133" s="78"/>
      <c r="ALN133" s="78"/>
      <c r="ALO133" s="78"/>
      <c r="ALP133" s="78"/>
      <c r="ALQ133" s="78"/>
      <c r="ALR133" s="78"/>
      <c r="ALS133" s="78"/>
      <c r="ALT133" s="78"/>
      <c r="ALU133" s="78"/>
      <c r="ALV133" s="78"/>
      <c r="ALW133" s="78"/>
      <c r="ALX133" s="78"/>
      <c r="ALY133" s="78"/>
      <c r="ALZ133" s="78"/>
      <c r="AMA133" s="59"/>
      <c r="AMB133" s="59"/>
      <c r="AMC133" s="59"/>
      <c r="AMD133" s="59"/>
      <c r="AME133" s="59"/>
      <c r="AMF133" s="59"/>
      <c r="AMG133" s="59"/>
      <c r="AMH133" s="59"/>
    </row>
    <row r="134" spans="1:1022" ht="15">
      <c r="A134" s="39" t="s">
        <v>21</v>
      </c>
      <c r="B134" s="39" t="s">
        <v>542</v>
      </c>
      <c r="C134" s="39" t="s">
        <v>543</v>
      </c>
      <c r="D134" s="39"/>
      <c r="E134" s="40"/>
      <c r="F134" s="145" t="s">
        <v>440</v>
      </c>
      <c r="G134" s="146" t="s">
        <v>544</v>
      </c>
      <c r="H134" s="40">
        <v>4</v>
      </c>
      <c r="I134" s="39" t="s">
        <v>26</v>
      </c>
      <c r="J134" s="42"/>
      <c r="K134" s="147">
        <v>4.7999999999999996E-3</v>
      </c>
      <c r="L134" s="41">
        <f>SUM(K134*H134)</f>
        <v>1.9199999999999998E-2</v>
      </c>
      <c r="M134" s="42"/>
      <c r="N134" s="43">
        <f>$T$1*H134</f>
        <v>4000</v>
      </c>
      <c r="O134" s="125" t="s">
        <v>545</v>
      </c>
      <c r="P134" s="44">
        <v>41929</v>
      </c>
      <c r="Q134" s="44">
        <v>41932</v>
      </c>
      <c r="R134" s="44" t="s">
        <v>546</v>
      </c>
      <c r="S134" s="39" t="s">
        <v>547</v>
      </c>
      <c r="T134" s="37" t="s">
        <v>416</v>
      </c>
      <c r="U134" s="116" t="s">
        <v>548</v>
      </c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  <c r="IV134" s="37"/>
      <c r="IW134" s="37"/>
      <c r="IX134" s="37"/>
      <c r="IY134" s="37"/>
      <c r="IZ134" s="37"/>
      <c r="JA134" s="37"/>
      <c r="JB134" s="37"/>
      <c r="JC134" s="37"/>
      <c r="JD134" s="37"/>
      <c r="JE134" s="37"/>
      <c r="JF134" s="37"/>
      <c r="JG134" s="37"/>
      <c r="JH134" s="37"/>
      <c r="JI134" s="37"/>
      <c r="JJ134" s="37"/>
      <c r="JK134" s="37"/>
      <c r="JL134" s="37"/>
      <c r="JM134" s="37"/>
      <c r="JN134" s="37"/>
      <c r="JO134" s="37"/>
      <c r="JP134" s="37"/>
      <c r="JQ134" s="37"/>
      <c r="JR134" s="37"/>
      <c r="JS134" s="37"/>
      <c r="JT134" s="37"/>
      <c r="JU134" s="37"/>
      <c r="JV134" s="37"/>
      <c r="JW134" s="37"/>
      <c r="JX134" s="37"/>
      <c r="JY134" s="37"/>
      <c r="JZ134" s="37"/>
      <c r="KA134" s="37"/>
      <c r="KB134" s="37"/>
      <c r="KC134" s="37"/>
      <c r="KD134" s="37"/>
      <c r="KE134" s="37"/>
      <c r="KF134" s="37"/>
      <c r="KG134" s="37"/>
      <c r="KH134" s="37"/>
      <c r="KI134" s="37"/>
      <c r="KJ134" s="37"/>
      <c r="KK134" s="37"/>
      <c r="KL134" s="37"/>
      <c r="KM134" s="37"/>
      <c r="KN134" s="37"/>
      <c r="KO134" s="37"/>
      <c r="KP134" s="37"/>
      <c r="KQ134" s="37"/>
      <c r="KR134" s="37"/>
      <c r="KS134" s="37"/>
      <c r="KT134" s="37"/>
      <c r="KU134" s="37"/>
      <c r="KV134" s="37"/>
      <c r="KW134" s="37"/>
      <c r="KX134" s="37"/>
      <c r="KY134" s="37"/>
      <c r="KZ134" s="37"/>
      <c r="LA134" s="37"/>
      <c r="LB134" s="37"/>
      <c r="LC134" s="37"/>
      <c r="LD134" s="37"/>
      <c r="LE134" s="37"/>
      <c r="LF134" s="37"/>
      <c r="LG134" s="37"/>
      <c r="LH134" s="37"/>
      <c r="LI134" s="37"/>
      <c r="LJ134" s="37"/>
      <c r="LK134" s="37"/>
      <c r="LL134" s="37"/>
      <c r="LM134" s="37"/>
      <c r="LN134" s="37"/>
      <c r="LO134" s="37"/>
      <c r="LP134" s="37"/>
      <c r="LQ134" s="37"/>
      <c r="LR134" s="37"/>
      <c r="LS134" s="37"/>
      <c r="LT134" s="37"/>
      <c r="LU134" s="37"/>
      <c r="LV134" s="37"/>
      <c r="LW134" s="37"/>
      <c r="LX134" s="37"/>
      <c r="LY134" s="37"/>
      <c r="LZ134" s="37"/>
      <c r="MA134" s="37"/>
      <c r="MB134" s="37"/>
      <c r="MC134" s="37"/>
      <c r="MD134" s="37"/>
      <c r="ME134" s="37"/>
      <c r="MF134" s="37"/>
      <c r="MG134" s="37"/>
      <c r="MH134" s="37"/>
      <c r="MI134" s="37"/>
      <c r="MJ134" s="37"/>
      <c r="MK134" s="37"/>
      <c r="ML134" s="37"/>
      <c r="MM134" s="37"/>
      <c r="MN134" s="37"/>
      <c r="MO134" s="37"/>
      <c r="MP134" s="37"/>
      <c r="MQ134" s="37"/>
      <c r="MR134" s="37"/>
      <c r="MS134" s="37"/>
      <c r="MT134" s="37"/>
      <c r="MU134" s="37"/>
      <c r="MV134" s="37"/>
      <c r="MW134" s="37"/>
      <c r="MX134" s="37"/>
      <c r="MY134" s="37"/>
      <c r="MZ134" s="37"/>
      <c r="NA134" s="37"/>
      <c r="NB134" s="37"/>
      <c r="NC134" s="37"/>
      <c r="ND134" s="37"/>
      <c r="NE134" s="37"/>
      <c r="NF134" s="37"/>
      <c r="NG134" s="37"/>
      <c r="NH134" s="37"/>
      <c r="NI134" s="37"/>
      <c r="NJ134" s="37"/>
      <c r="NK134" s="37"/>
      <c r="NL134" s="37"/>
      <c r="NM134" s="37"/>
      <c r="NN134" s="37"/>
      <c r="NO134" s="37"/>
      <c r="NP134" s="37"/>
      <c r="NQ134" s="37"/>
      <c r="NR134" s="37"/>
      <c r="NS134" s="37"/>
      <c r="NT134" s="37"/>
      <c r="NU134" s="37"/>
      <c r="NV134" s="37"/>
      <c r="NW134" s="37"/>
      <c r="NX134" s="37"/>
      <c r="NY134" s="37"/>
      <c r="NZ134" s="37"/>
      <c r="OA134" s="37"/>
      <c r="OB134" s="37"/>
      <c r="OC134" s="37"/>
      <c r="OD134" s="37"/>
      <c r="OE134" s="37"/>
      <c r="OF134" s="37"/>
      <c r="OG134" s="37"/>
      <c r="OH134" s="37"/>
      <c r="OI134" s="37"/>
      <c r="OJ134" s="37"/>
      <c r="OK134" s="37"/>
      <c r="OL134" s="37"/>
      <c r="OM134" s="37"/>
      <c r="ON134" s="37"/>
      <c r="OO134" s="37"/>
      <c r="OP134" s="37"/>
      <c r="OQ134" s="37"/>
      <c r="OR134" s="37"/>
      <c r="OS134" s="37"/>
      <c r="OT134" s="37"/>
      <c r="OU134" s="37"/>
      <c r="OV134" s="37"/>
      <c r="OW134" s="37"/>
      <c r="OX134" s="37"/>
      <c r="OY134" s="37"/>
      <c r="OZ134" s="37"/>
      <c r="PA134" s="37"/>
      <c r="PB134" s="37"/>
      <c r="PC134" s="37"/>
      <c r="PD134" s="37"/>
      <c r="PE134" s="37"/>
      <c r="PF134" s="37"/>
      <c r="PG134" s="37"/>
      <c r="PH134" s="37"/>
      <c r="PI134" s="37"/>
      <c r="PJ134" s="37"/>
      <c r="PK134" s="37"/>
      <c r="PL134" s="37"/>
      <c r="PM134" s="37"/>
      <c r="PN134" s="37"/>
      <c r="PO134" s="37"/>
      <c r="PP134" s="37"/>
      <c r="PQ134" s="37"/>
      <c r="PR134" s="37"/>
      <c r="PS134" s="37"/>
      <c r="PT134" s="37"/>
      <c r="PU134" s="37"/>
      <c r="PV134" s="37"/>
      <c r="PW134" s="37"/>
      <c r="PX134" s="37"/>
      <c r="PY134" s="37"/>
      <c r="PZ134" s="37"/>
      <c r="QA134" s="37"/>
      <c r="QB134" s="37"/>
      <c r="QC134" s="37"/>
      <c r="QD134" s="37"/>
      <c r="QE134" s="37"/>
      <c r="QF134" s="37"/>
      <c r="QG134" s="37"/>
      <c r="QH134" s="37"/>
      <c r="QI134" s="37"/>
      <c r="QJ134" s="37"/>
      <c r="QK134" s="37"/>
      <c r="QL134" s="37"/>
      <c r="QM134" s="37"/>
      <c r="QN134" s="37"/>
      <c r="QO134" s="37"/>
      <c r="QP134" s="37"/>
      <c r="QQ134" s="37"/>
      <c r="QR134" s="37"/>
      <c r="QS134" s="37"/>
      <c r="QT134" s="37"/>
      <c r="QU134" s="37"/>
      <c r="QV134" s="37"/>
      <c r="QW134" s="37"/>
      <c r="QX134" s="37"/>
      <c r="QY134" s="37"/>
      <c r="QZ134" s="37"/>
      <c r="RA134" s="37"/>
      <c r="RB134" s="37"/>
      <c r="RC134" s="37"/>
      <c r="RD134" s="37"/>
      <c r="RE134" s="37"/>
      <c r="RF134" s="37"/>
      <c r="RG134" s="37"/>
      <c r="RH134" s="37"/>
      <c r="RI134" s="37"/>
      <c r="RJ134" s="37"/>
      <c r="RK134" s="37"/>
      <c r="RL134" s="37"/>
      <c r="RM134" s="37"/>
      <c r="RN134" s="37"/>
      <c r="RO134" s="37"/>
      <c r="RP134" s="37"/>
      <c r="RQ134" s="37"/>
      <c r="RR134" s="37"/>
      <c r="RS134" s="37"/>
      <c r="RT134" s="37"/>
      <c r="RU134" s="37"/>
      <c r="RV134" s="37"/>
      <c r="RW134" s="37"/>
      <c r="RX134" s="37"/>
      <c r="RY134" s="37"/>
      <c r="RZ134" s="37"/>
      <c r="SA134" s="37"/>
      <c r="SB134" s="37"/>
      <c r="SC134" s="37"/>
      <c r="SD134" s="37"/>
      <c r="SE134" s="37"/>
      <c r="SF134" s="37"/>
      <c r="SG134" s="37"/>
      <c r="SH134" s="37"/>
      <c r="SI134" s="37"/>
      <c r="SJ134" s="37"/>
      <c r="SK134" s="37"/>
      <c r="SL134" s="37"/>
      <c r="SM134" s="37"/>
      <c r="SN134" s="37"/>
      <c r="SO134" s="37"/>
      <c r="SP134" s="37"/>
      <c r="SQ134" s="37"/>
      <c r="SR134" s="37"/>
      <c r="SS134" s="37"/>
      <c r="ST134" s="37"/>
      <c r="SU134" s="37"/>
      <c r="SV134" s="37"/>
      <c r="SW134" s="37"/>
      <c r="SX134" s="37"/>
      <c r="SY134" s="37"/>
      <c r="SZ134" s="37"/>
      <c r="TA134" s="37"/>
      <c r="TB134" s="37"/>
      <c r="TC134" s="37"/>
      <c r="TD134" s="37"/>
      <c r="TE134" s="37"/>
      <c r="TF134" s="37"/>
      <c r="TG134" s="37"/>
      <c r="TH134" s="37"/>
      <c r="TI134" s="37"/>
      <c r="TJ134" s="37"/>
      <c r="TK134" s="37"/>
      <c r="TL134" s="37"/>
      <c r="TM134" s="37"/>
      <c r="TN134" s="37"/>
      <c r="TO134" s="37"/>
      <c r="TP134" s="37"/>
      <c r="TQ134" s="37"/>
      <c r="TR134" s="37"/>
      <c r="TS134" s="37"/>
      <c r="TT134" s="37"/>
      <c r="TU134" s="37"/>
      <c r="TV134" s="37"/>
      <c r="TW134" s="37"/>
      <c r="TX134" s="37"/>
      <c r="TY134" s="37"/>
      <c r="TZ134" s="37"/>
      <c r="UA134" s="37"/>
      <c r="UB134" s="37"/>
      <c r="UC134" s="37"/>
      <c r="UD134" s="37"/>
      <c r="UE134" s="37"/>
      <c r="UF134" s="37"/>
      <c r="UG134" s="37"/>
      <c r="UH134" s="37"/>
      <c r="UI134" s="37"/>
      <c r="UJ134" s="37"/>
      <c r="UK134" s="37"/>
      <c r="UL134" s="37"/>
      <c r="UM134" s="37"/>
      <c r="UN134" s="37"/>
      <c r="UO134" s="37"/>
      <c r="UP134" s="37"/>
      <c r="UQ134" s="37"/>
      <c r="UR134" s="37"/>
      <c r="US134" s="37"/>
      <c r="UT134" s="37"/>
      <c r="UU134" s="37"/>
      <c r="UV134" s="37"/>
      <c r="UW134" s="37"/>
      <c r="UX134" s="37"/>
      <c r="UY134" s="37"/>
      <c r="UZ134" s="37"/>
      <c r="VA134" s="37"/>
      <c r="VB134" s="37"/>
      <c r="VC134" s="37"/>
      <c r="VD134" s="37"/>
      <c r="VE134" s="37"/>
      <c r="VF134" s="37"/>
      <c r="VG134" s="37"/>
      <c r="VH134" s="37"/>
      <c r="VI134" s="37"/>
      <c r="VJ134" s="37"/>
      <c r="VK134" s="37"/>
      <c r="VL134" s="37"/>
      <c r="VM134" s="37"/>
      <c r="VN134" s="37"/>
      <c r="VO134" s="37"/>
      <c r="VP134" s="37"/>
      <c r="VQ134" s="37"/>
      <c r="VR134" s="37"/>
      <c r="VS134" s="37"/>
      <c r="VT134" s="37"/>
      <c r="VU134" s="37"/>
      <c r="VV134" s="37"/>
      <c r="VW134" s="37"/>
      <c r="VX134" s="37"/>
      <c r="VY134" s="37"/>
      <c r="VZ134" s="37"/>
      <c r="WA134" s="37"/>
      <c r="WB134" s="37"/>
      <c r="WC134" s="37"/>
      <c r="WD134" s="37"/>
      <c r="WE134" s="37"/>
      <c r="WF134" s="37"/>
      <c r="WG134" s="37"/>
      <c r="WH134" s="37"/>
      <c r="WI134" s="37"/>
      <c r="WJ134" s="37"/>
      <c r="WK134" s="37"/>
      <c r="WL134" s="37"/>
      <c r="WM134" s="37"/>
      <c r="WN134" s="37"/>
      <c r="WO134" s="37"/>
      <c r="WP134" s="37"/>
      <c r="WQ134" s="37"/>
      <c r="WR134" s="37"/>
      <c r="WS134" s="37"/>
      <c r="WT134" s="37"/>
      <c r="WU134" s="37"/>
      <c r="WV134" s="37"/>
      <c r="WW134" s="37"/>
      <c r="WX134" s="37"/>
      <c r="WY134" s="37"/>
      <c r="WZ134" s="37"/>
      <c r="XA134" s="37"/>
      <c r="XB134" s="37"/>
      <c r="XC134" s="37"/>
      <c r="XD134" s="37"/>
      <c r="XE134" s="37"/>
      <c r="XF134" s="37"/>
      <c r="XG134" s="37"/>
      <c r="XH134" s="37"/>
      <c r="XI134" s="37"/>
      <c r="XJ134" s="37"/>
      <c r="XK134" s="37"/>
      <c r="XL134" s="37"/>
      <c r="XM134" s="37"/>
      <c r="XN134" s="37"/>
      <c r="XO134" s="37"/>
      <c r="XP134" s="37"/>
      <c r="XQ134" s="37"/>
      <c r="XR134" s="37"/>
      <c r="XS134" s="37"/>
      <c r="XT134" s="37"/>
      <c r="XU134" s="37"/>
      <c r="XV134" s="37"/>
      <c r="XW134" s="37"/>
      <c r="XX134" s="37"/>
      <c r="XY134" s="37"/>
      <c r="XZ134" s="37"/>
      <c r="YA134" s="37"/>
      <c r="YB134" s="37"/>
      <c r="YC134" s="37"/>
      <c r="YD134" s="37"/>
      <c r="YE134" s="37"/>
      <c r="YF134" s="37"/>
      <c r="YG134" s="37"/>
      <c r="YH134" s="37"/>
      <c r="YI134" s="37"/>
      <c r="YJ134" s="37"/>
      <c r="YK134" s="37"/>
      <c r="YL134" s="37"/>
      <c r="YM134" s="37"/>
      <c r="YN134" s="37"/>
      <c r="YO134" s="37"/>
      <c r="YP134" s="37"/>
      <c r="YQ134" s="37"/>
      <c r="YR134" s="37"/>
      <c r="YS134" s="37"/>
      <c r="YT134" s="37"/>
      <c r="YU134" s="37"/>
      <c r="YV134" s="37"/>
      <c r="YW134" s="37"/>
      <c r="YX134" s="37"/>
      <c r="YY134" s="37"/>
      <c r="YZ134" s="37"/>
      <c r="ZA134" s="37"/>
      <c r="ZB134" s="37"/>
      <c r="ZC134" s="37"/>
      <c r="ZD134" s="37"/>
      <c r="ZE134" s="37"/>
      <c r="ZF134" s="37"/>
      <c r="ZG134" s="37"/>
      <c r="ZH134" s="37"/>
      <c r="ZI134" s="37"/>
      <c r="ZJ134" s="37"/>
      <c r="ZK134" s="37"/>
      <c r="ZL134" s="37"/>
      <c r="ZM134" s="37"/>
      <c r="ZN134" s="37"/>
      <c r="ZO134" s="37"/>
      <c r="ZP134" s="37"/>
      <c r="ZQ134" s="37"/>
      <c r="ZR134" s="37"/>
      <c r="ZS134" s="37"/>
      <c r="ZT134" s="37"/>
      <c r="ZU134" s="37"/>
      <c r="ZV134" s="37"/>
      <c r="ZW134" s="37"/>
      <c r="ZX134" s="37"/>
      <c r="ZY134" s="37"/>
      <c r="ZZ134" s="37"/>
      <c r="AAA134" s="37"/>
      <c r="AAB134" s="37"/>
      <c r="AAC134" s="37"/>
      <c r="AAD134" s="37"/>
      <c r="AAE134" s="37"/>
      <c r="AAF134" s="37"/>
      <c r="AAG134" s="37"/>
      <c r="AAH134" s="37"/>
      <c r="AAI134" s="37"/>
      <c r="AAJ134" s="37"/>
      <c r="AAK134" s="37"/>
      <c r="AAL134" s="37"/>
      <c r="AAM134" s="37"/>
      <c r="AAN134" s="37"/>
      <c r="AAO134" s="37"/>
      <c r="AAP134" s="37"/>
      <c r="AAQ134" s="37"/>
      <c r="AAR134" s="37"/>
      <c r="AAS134" s="37"/>
      <c r="AAT134" s="37"/>
      <c r="AAU134" s="37"/>
      <c r="AAV134" s="37"/>
      <c r="AAW134" s="37"/>
      <c r="AAX134" s="37"/>
      <c r="AAY134" s="37"/>
      <c r="AAZ134" s="37"/>
      <c r="ABA134" s="37"/>
      <c r="ABB134" s="37"/>
      <c r="ABC134" s="37"/>
      <c r="ABD134" s="37"/>
      <c r="ABE134" s="37"/>
      <c r="ABF134" s="37"/>
      <c r="ABG134" s="37"/>
      <c r="ABH134" s="37"/>
      <c r="ABI134" s="37"/>
      <c r="ABJ134" s="37"/>
      <c r="ABK134" s="37"/>
      <c r="ABL134" s="37"/>
      <c r="ABM134" s="37"/>
      <c r="ABN134" s="37"/>
      <c r="ABO134" s="37"/>
      <c r="ABP134" s="37"/>
      <c r="ABQ134" s="37"/>
      <c r="ABR134" s="37"/>
      <c r="ABS134" s="37"/>
      <c r="ABT134" s="37"/>
      <c r="ABU134" s="37"/>
      <c r="ABV134" s="37"/>
      <c r="ABW134" s="37"/>
      <c r="ABX134" s="37"/>
      <c r="ABY134" s="37"/>
      <c r="ABZ134" s="37"/>
      <c r="ACA134" s="37"/>
      <c r="ACB134" s="37"/>
      <c r="ACC134" s="37"/>
      <c r="ACD134" s="37"/>
      <c r="ACE134" s="37"/>
      <c r="ACF134" s="37"/>
      <c r="ACG134" s="37"/>
      <c r="ACH134" s="37"/>
      <c r="ACI134" s="37"/>
      <c r="ACJ134" s="37"/>
      <c r="ACK134" s="37"/>
      <c r="ACL134" s="37"/>
      <c r="ACM134" s="37"/>
      <c r="ACN134" s="37"/>
      <c r="ACO134" s="37"/>
      <c r="ACP134" s="37"/>
      <c r="ACQ134" s="37"/>
      <c r="ACR134" s="37"/>
      <c r="ACS134" s="37"/>
      <c r="ACT134" s="37"/>
      <c r="ACU134" s="37"/>
      <c r="ACV134" s="37"/>
      <c r="ACW134" s="37"/>
      <c r="ACX134" s="37"/>
      <c r="ACY134" s="37"/>
      <c r="ACZ134" s="37"/>
      <c r="ADA134" s="37"/>
      <c r="ADB134" s="37"/>
      <c r="ADC134" s="37"/>
      <c r="ADD134" s="37"/>
      <c r="ADE134" s="37"/>
      <c r="ADF134" s="37"/>
      <c r="ADG134" s="37"/>
      <c r="ADH134" s="37"/>
      <c r="ADI134" s="37"/>
      <c r="ADJ134" s="37"/>
      <c r="ADK134" s="37"/>
      <c r="ADL134" s="37"/>
      <c r="ADM134" s="37"/>
      <c r="ADN134" s="37"/>
      <c r="ADO134" s="37"/>
      <c r="ADP134" s="37"/>
      <c r="ADQ134" s="37"/>
      <c r="ADR134" s="37"/>
      <c r="ADS134" s="37"/>
      <c r="ADT134" s="37"/>
      <c r="ADU134" s="37"/>
      <c r="ADV134" s="37"/>
      <c r="ADW134" s="37"/>
      <c r="ADX134" s="37"/>
      <c r="ADY134" s="37"/>
      <c r="ADZ134" s="37"/>
      <c r="AEA134" s="37"/>
      <c r="AEB134" s="37"/>
      <c r="AEC134" s="37"/>
      <c r="AED134" s="37"/>
      <c r="AEE134" s="37"/>
      <c r="AEF134" s="37"/>
      <c r="AEG134" s="37"/>
      <c r="AEH134" s="37"/>
      <c r="AEI134" s="37"/>
      <c r="AEJ134" s="37"/>
      <c r="AEK134" s="37"/>
      <c r="AEL134" s="37"/>
      <c r="AEM134" s="37"/>
      <c r="AEN134" s="37"/>
      <c r="AEO134" s="37"/>
      <c r="AEP134" s="37"/>
      <c r="AEQ134" s="37"/>
      <c r="AER134" s="37"/>
      <c r="AES134" s="37"/>
      <c r="AET134" s="37"/>
      <c r="AEU134" s="37"/>
      <c r="AEV134" s="37"/>
      <c r="AEW134" s="37"/>
      <c r="AEX134" s="37"/>
      <c r="AEY134" s="37"/>
      <c r="AEZ134" s="37"/>
      <c r="AFA134" s="37"/>
      <c r="AFB134" s="37"/>
      <c r="AFC134" s="37"/>
      <c r="AFD134" s="37"/>
      <c r="AFE134" s="37"/>
      <c r="AFF134" s="37"/>
      <c r="AFG134" s="37"/>
      <c r="AFH134" s="37"/>
      <c r="AFI134" s="37"/>
      <c r="AFJ134" s="37"/>
      <c r="AFK134" s="37"/>
      <c r="AFL134" s="37"/>
      <c r="AFM134" s="37"/>
      <c r="AFN134" s="37"/>
      <c r="AFO134" s="37"/>
      <c r="AFP134" s="37"/>
      <c r="AFQ134" s="37"/>
      <c r="AFR134" s="37"/>
      <c r="AFS134" s="37"/>
      <c r="AFT134" s="37"/>
      <c r="AFU134" s="37"/>
      <c r="AFV134" s="37"/>
      <c r="AFW134" s="37"/>
      <c r="AFX134" s="37"/>
      <c r="AFY134" s="37"/>
      <c r="AFZ134" s="37"/>
      <c r="AGA134" s="37"/>
      <c r="AGB134" s="37"/>
      <c r="AGC134" s="37"/>
      <c r="AGD134" s="37"/>
      <c r="AGE134" s="37"/>
      <c r="AGF134" s="37"/>
      <c r="AGG134" s="37"/>
      <c r="AGH134" s="37"/>
      <c r="AGI134" s="37"/>
      <c r="AGJ134" s="37"/>
      <c r="AGK134" s="37"/>
      <c r="AGL134" s="37"/>
      <c r="AGM134" s="37"/>
      <c r="AGN134" s="37"/>
      <c r="AGO134" s="37"/>
      <c r="AGP134" s="37"/>
      <c r="AGQ134" s="37"/>
      <c r="AGR134" s="37"/>
      <c r="AGS134" s="37"/>
      <c r="AGT134" s="37"/>
      <c r="AGU134" s="37"/>
      <c r="AGV134" s="37"/>
      <c r="AGW134" s="37"/>
      <c r="AGX134" s="37"/>
      <c r="AGY134" s="37"/>
      <c r="AGZ134" s="37"/>
      <c r="AHA134" s="37"/>
      <c r="AHB134" s="37"/>
      <c r="AHC134" s="37"/>
      <c r="AHD134" s="37"/>
      <c r="AHE134" s="37"/>
      <c r="AHF134" s="37"/>
      <c r="AHG134" s="37"/>
      <c r="AHH134" s="37"/>
      <c r="AHI134" s="37"/>
      <c r="AHJ134" s="37"/>
      <c r="AHK134" s="37"/>
      <c r="AHL134" s="37"/>
      <c r="AHM134" s="37"/>
      <c r="AHN134" s="37"/>
      <c r="AHO134" s="37"/>
      <c r="AHP134" s="37"/>
      <c r="AHQ134" s="37"/>
      <c r="AHR134" s="37"/>
      <c r="AHS134" s="37"/>
      <c r="AHT134" s="37"/>
      <c r="AHU134" s="37"/>
      <c r="AHV134" s="37"/>
      <c r="AHW134" s="37"/>
      <c r="AHX134" s="37"/>
      <c r="AHY134" s="37"/>
      <c r="AHZ134" s="37"/>
      <c r="AIA134" s="37"/>
      <c r="AIB134" s="37"/>
      <c r="AIC134" s="37"/>
      <c r="AID134" s="37"/>
      <c r="AIE134" s="37"/>
      <c r="AIF134" s="37"/>
      <c r="AIG134" s="37"/>
      <c r="AIH134" s="37"/>
      <c r="AII134" s="37"/>
      <c r="AIJ134" s="37"/>
      <c r="AIK134" s="37"/>
      <c r="AIL134" s="37"/>
      <c r="AIM134" s="37"/>
      <c r="AIN134" s="37"/>
      <c r="AIO134" s="37"/>
      <c r="AIP134" s="37"/>
      <c r="AIQ134" s="37"/>
      <c r="AIR134" s="37"/>
      <c r="AIS134" s="37"/>
      <c r="AIT134" s="37"/>
      <c r="AIU134" s="37"/>
      <c r="AIV134" s="37"/>
      <c r="AIW134" s="37"/>
      <c r="AIX134" s="37"/>
      <c r="AIY134" s="37"/>
      <c r="AIZ134" s="37"/>
      <c r="AJA134" s="37"/>
      <c r="AJB134" s="37"/>
      <c r="AJC134" s="37"/>
      <c r="AJD134" s="37"/>
      <c r="AJE134" s="37"/>
      <c r="AJF134" s="37"/>
      <c r="AJG134" s="37"/>
      <c r="AJH134" s="37"/>
      <c r="AJI134" s="37"/>
      <c r="AJJ134" s="37"/>
      <c r="AJK134" s="37"/>
      <c r="AJL134" s="37"/>
      <c r="AJM134" s="37"/>
      <c r="AJN134" s="37"/>
      <c r="AJO134" s="37"/>
      <c r="AJP134" s="37"/>
      <c r="AJQ134" s="37"/>
      <c r="AJR134" s="37"/>
      <c r="AJS134" s="37"/>
      <c r="AJT134" s="37"/>
      <c r="AJU134" s="37"/>
      <c r="AJV134" s="37"/>
      <c r="AJW134" s="37"/>
      <c r="AJX134" s="37"/>
      <c r="AJY134" s="37"/>
      <c r="AJZ134" s="37"/>
      <c r="AKA134" s="37"/>
      <c r="AKB134" s="37"/>
      <c r="AKC134" s="37"/>
      <c r="AKD134" s="37"/>
      <c r="AKE134" s="37"/>
      <c r="AKF134" s="37"/>
      <c r="AKG134" s="37"/>
      <c r="AKH134" s="37"/>
      <c r="AKI134" s="37"/>
      <c r="AKJ134" s="37"/>
      <c r="AKK134" s="37"/>
      <c r="AKL134" s="37"/>
      <c r="AKM134" s="37"/>
      <c r="AKN134" s="37"/>
      <c r="AKO134" s="37"/>
      <c r="AKP134" s="37"/>
      <c r="AKQ134" s="37"/>
      <c r="AKR134" s="37"/>
      <c r="AKS134" s="37"/>
      <c r="AKT134" s="37"/>
      <c r="AKU134" s="37"/>
      <c r="AKV134" s="37"/>
      <c r="AKW134" s="37"/>
      <c r="AKX134" s="37"/>
      <c r="AKY134" s="37"/>
      <c r="AKZ134" s="37"/>
      <c r="ALA134" s="37"/>
      <c r="ALB134" s="37"/>
      <c r="ALC134" s="37"/>
      <c r="ALD134" s="37"/>
      <c r="ALE134" s="37"/>
      <c r="ALF134" s="37"/>
      <c r="ALG134" s="37"/>
      <c r="ALH134" s="37"/>
      <c r="ALI134" s="37"/>
      <c r="ALJ134" s="37"/>
      <c r="ALK134" s="37"/>
      <c r="ALL134" s="37"/>
      <c r="ALM134" s="37"/>
      <c r="ALN134" s="37"/>
      <c r="ALO134" s="37"/>
      <c r="ALP134" s="37"/>
      <c r="ALQ134" s="37"/>
      <c r="ALR134" s="37"/>
      <c r="ALS134" s="37"/>
      <c r="ALT134" s="37"/>
      <c r="ALU134" s="37"/>
      <c r="ALV134" s="37"/>
      <c r="ALW134" s="37"/>
      <c r="ALX134" s="37"/>
      <c r="ALY134" s="37"/>
      <c r="ALZ134" s="37"/>
      <c r="AMA134" s="59"/>
      <c r="AMB134" s="59"/>
      <c r="AMC134" s="59"/>
      <c r="AMD134" s="59"/>
      <c r="AME134" s="59"/>
      <c r="AMF134" s="59"/>
      <c r="AMG134" s="59"/>
      <c r="AMH134" s="59"/>
    </row>
    <row r="135" spans="1:1022" ht="15">
      <c r="A135" s="39" t="s">
        <v>21</v>
      </c>
      <c r="B135" s="39" t="s">
        <v>549</v>
      </c>
      <c r="C135" s="39" t="s">
        <v>550</v>
      </c>
      <c r="D135" s="39"/>
      <c r="E135" s="40"/>
      <c r="F135" s="145" t="s">
        <v>440</v>
      </c>
      <c r="G135" s="146" t="s">
        <v>551</v>
      </c>
      <c r="H135" s="40">
        <v>6</v>
      </c>
      <c r="I135" s="39" t="s">
        <v>26</v>
      </c>
      <c r="J135" s="42"/>
      <c r="K135" s="147">
        <v>3.3999999999999998E-3</v>
      </c>
      <c r="L135" s="41">
        <f>SUM(K135*H135)</f>
        <v>2.0399999999999998E-2</v>
      </c>
      <c r="M135" s="42"/>
      <c r="N135" s="43">
        <f>$T$1*H135</f>
        <v>6000</v>
      </c>
      <c r="O135" s="125" t="s">
        <v>552</v>
      </c>
      <c r="P135" s="44">
        <v>41929</v>
      </c>
      <c r="Q135" s="44">
        <v>41932</v>
      </c>
      <c r="R135" s="44" t="s">
        <v>553</v>
      </c>
      <c r="S135" s="39" t="s">
        <v>554</v>
      </c>
      <c r="T135" s="37" t="s">
        <v>416</v>
      </c>
      <c r="U135" s="116" t="s">
        <v>555</v>
      </c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  <c r="IV135" s="37"/>
      <c r="IW135" s="37"/>
      <c r="IX135" s="37"/>
      <c r="IY135" s="37"/>
      <c r="IZ135" s="37"/>
      <c r="JA135" s="37"/>
      <c r="JB135" s="37"/>
      <c r="JC135" s="37"/>
      <c r="JD135" s="37"/>
      <c r="JE135" s="37"/>
      <c r="JF135" s="37"/>
      <c r="JG135" s="37"/>
      <c r="JH135" s="37"/>
      <c r="JI135" s="37"/>
      <c r="JJ135" s="37"/>
      <c r="JK135" s="37"/>
      <c r="JL135" s="37"/>
      <c r="JM135" s="37"/>
      <c r="JN135" s="37"/>
      <c r="JO135" s="37"/>
      <c r="JP135" s="37"/>
      <c r="JQ135" s="37"/>
      <c r="JR135" s="37"/>
      <c r="JS135" s="37"/>
      <c r="JT135" s="37"/>
      <c r="JU135" s="37"/>
      <c r="JV135" s="37"/>
      <c r="JW135" s="37"/>
      <c r="JX135" s="37"/>
      <c r="JY135" s="37"/>
      <c r="JZ135" s="37"/>
      <c r="KA135" s="37"/>
      <c r="KB135" s="37"/>
      <c r="KC135" s="37"/>
      <c r="KD135" s="37"/>
      <c r="KE135" s="37"/>
      <c r="KF135" s="37"/>
      <c r="KG135" s="37"/>
      <c r="KH135" s="37"/>
      <c r="KI135" s="37"/>
      <c r="KJ135" s="37"/>
      <c r="KK135" s="37"/>
      <c r="KL135" s="37"/>
      <c r="KM135" s="37"/>
      <c r="KN135" s="37"/>
      <c r="KO135" s="37"/>
      <c r="KP135" s="37"/>
      <c r="KQ135" s="37"/>
      <c r="KR135" s="37"/>
      <c r="KS135" s="37"/>
      <c r="KT135" s="37"/>
      <c r="KU135" s="37"/>
      <c r="KV135" s="37"/>
      <c r="KW135" s="37"/>
      <c r="KX135" s="37"/>
      <c r="KY135" s="37"/>
      <c r="KZ135" s="37"/>
      <c r="LA135" s="37"/>
      <c r="LB135" s="37"/>
      <c r="LC135" s="37"/>
      <c r="LD135" s="37"/>
      <c r="LE135" s="37"/>
      <c r="LF135" s="37"/>
      <c r="LG135" s="37"/>
      <c r="LH135" s="37"/>
      <c r="LI135" s="37"/>
      <c r="LJ135" s="37"/>
      <c r="LK135" s="37"/>
      <c r="LL135" s="37"/>
      <c r="LM135" s="37"/>
      <c r="LN135" s="37"/>
      <c r="LO135" s="37"/>
      <c r="LP135" s="37"/>
      <c r="LQ135" s="37"/>
      <c r="LR135" s="37"/>
      <c r="LS135" s="37"/>
      <c r="LT135" s="37"/>
      <c r="LU135" s="37"/>
      <c r="LV135" s="37"/>
      <c r="LW135" s="37"/>
      <c r="LX135" s="37"/>
      <c r="LY135" s="37"/>
      <c r="LZ135" s="37"/>
      <c r="MA135" s="37"/>
      <c r="MB135" s="37"/>
      <c r="MC135" s="37"/>
      <c r="MD135" s="37"/>
      <c r="ME135" s="37"/>
      <c r="MF135" s="37"/>
      <c r="MG135" s="37"/>
      <c r="MH135" s="37"/>
      <c r="MI135" s="37"/>
      <c r="MJ135" s="37"/>
      <c r="MK135" s="37"/>
      <c r="ML135" s="37"/>
      <c r="MM135" s="37"/>
      <c r="MN135" s="37"/>
      <c r="MO135" s="37"/>
      <c r="MP135" s="37"/>
      <c r="MQ135" s="37"/>
      <c r="MR135" s="37"/>
      <c r="MS135" s="37"/>
      <c r="MT135" s="37"/>
      <c r="MU135" s="37"/>
      <c r="MV135" s="37"/>
      <c r="MW135" s="37"/>
      <c r="MX135" s="37"/>
      <c r="MY135" s="37"/>
      <c r="MZ135" s="37"/>
      <c r="NA135" s="37"/>
      <c r="NB135" s="37"/>
      <c r="NC135" s="37"/>
      <c r="ND135" s="37"/>
      <c r="NE135" s="37"/>
      <c r="NF135" s="37"/>
      <c r="NG135" s="37"/>
      <c r="NH135" s="37"/>
      <c r="NI135" s="37"/>
      <c r="NJ135" s="37"/>
      <c r="NK135" s="37"/>
      <c r="NL135" s="37"/>
      <c r="NM135" s="37"/>
      <c r="NN135" s="37"/>
      <c r="NO135" s="37"/>
      <c r="NP135" s="37"/>
      <c r="NQ135" s="37"/>
      <c r="NR135" s="37"/>
      <c r="NS135" s="37"/>
      <c r="NT135" s="37"/>
      <c r="NU135" s="37"/>
      <c r="NV135" s="37"/>
      <c r="NW135" s="37"/>
      <c r="NX135" s="37"/>
      <c r="NY135" s="37"/>
      <c r="NZ135" s="37"/>
      <c r="OA135" s="37"/>
      <c r="OB135" s="37"/>
      <c r="OC135" s="37"/>
      <c r="OD135" s="37"/>
      <c r="OE135" s="37"/>
      <c r="OF135" s="37"/>
      <c r="OG135" s="37"/>
      <c r="OH135" s="37"/>
      <c r="OI135" s="37"/>
      <c r="OJ135" s="37"/>
      <c r="OK135" s="37"/>
      <c r="OL135" s="37"/>
      <c r="OM135" s="37"/>
      <c r="ON135" s="37"/>
      <c r="OO135" s="37"/>
      <c r="OP135" s="37"/>
      <c r="OQ135" s="37"/>
      <c r="OR135" s="37"/>
      <c r="OS135" s="37"/>
      <c r="OT135" s="37"/>
      <c r="OU135" s="37"/>
      <c r="OV135" s="37"/>
      <c r="OW135" s="37"/>
      <c r="OX135" s="37"/>
      <c r="OY135" s="37"/>
      <c r="OZ135" s="37"/>
      <c r="PA135" s="37"/>
      <c r="PB135" s="37"/>
      <c r="PC135" s="37"/>
      <c r="PD135" s="37"/>
      <c r="PE135" s="37"/>
      <c r="PF135" s="37"/>
      <c r="PG135" s="37"/>
      <c r="PH135" s="37"/>
      <c r="PI135" s="37"/>
      <c r="PJ135" s="37"/>
      <c r="PK135" s="37"/>
      <c r="PL135" s="37"/>
      <c r="PM135" s="37"/>
      <c r="PN135" s="37"/>
      <c r="PO135" s="37"/>
      <c r="PP135" s="37"/>
      <c r="PQ135" s="37"/>
      <c r="PR135" s="37"/>
      <c r="PS135" s="37"/>
      <c r="PT135" s="37"/>
      <c r="PU135" s="37"/>
      <c r="PV135" s="37"/>
      <c r="PW135" s="37"/>
      <c r="PX135" s="37"/>
      <c r="PY135" s="37"/>
      <c r="PZ135" s="37"/>
      <c r="QA135" s="37"/>
      <c r="QB135" s="37"/>
      <c r="QC135" s="37"/>
      <c r="QD135" s="37"/>
      <c r="QE135" s="37"/>
      <c r="QF135" s="37"/>
      <c r="QG135" s="37"/>
      <c r="QH135" s="37"/>
      <c r="QI135" s="37"/>
      <c r="QJ135" s="37"/>
      <c r="QK135" s="37"/>
      <c r="QL135" s="37"/>
      <c r="QM135" s="37"/>
      <c r="QN135" s="37"/>
      <c r="QO135" s="37"/>
      <c r="QP135" s="37"/>
      <c r="QQ135" s="37"/>
      <c r="QR135" s="37"/>
      <c r="QS135" s="37"/>
      <c r="QT135" s="37"/>
      <c r="QU135" s="37"/>
      <c r="QV135" s="37"/>
      <c r="QW135" s="37"/>
      <c r="QX135" s="37"/>
      <c r="QY135" s="37"/>
      <c r="QZ135" s="37"/>
      <c r="RA135" s="37"/>
      <c r="RB135" s="37"/>
      <c r="RC135" s="37"/>
      <c r="RD135" s="37"/>
      <c r="RE135" s="37"/>
      <c r="RF135" s="37"/>
      <c r="RG135" s="37"/>
      <c r="RH135" s="37"/>
      <c r="RI135" s="37"/>
      <c r="RJ135" s="37"/>
      <c r="RK135" s="37"/>
      <c r="RL135" s="37"/>
      <c r="RM135" s="37"/>
      <c r="RN135" s="37"/>
      <c r="RO135" s="37"/>
      <c r="RP135" s="37"/>
      <c r="RQ135" s="37"/>
      <c r="RR135" s="37"/>
      <c r="RS135" s="37"/>
      <c r="RT135" s="37"/>
      <c r="RU135" s="37"/>
      <c r="RV135" s="37"/>
      <c r="RW135" s="37"/>
      <c r="RX135" s="37"/>
      <c r="RY135" s="37"/>
      <c r="RZ135" s="37"/>
      <c r="SA135" s="37"/>
      <c r="SB135" s="37"/>
      <c r="SC135" s="37"/>
      <c r="SD135" s="37"/>
      <c r="SE135" s="37"/>
      <c r="SF135" s="37"/>
      <c r="SG135" s="37"/>
      <c r="SH135" s="37"/>
      <c r="SI135" s="37"/>
      <c r="SJ135" s="37"/>
      <c r="SK135" s="37"/>
      <c r="SL135" s="37"/>
      <c r="SM135" s="37"/>
      <c r="SN135" s="37"/>
      <c r="SO135" s="37"/>
      <c r="SP135" s="37"/>
      <c r="SQ135" s="37"/>
      <c r="SR135" s="37"/>
      <c r="SS135" s="37"/>
      <c r="ST135" s="37"/>
      <c r="SU135" s="37"/>
      <c r="SV135" s="37"/>
      <c r="SW135" s="37"/>
      <c r="SX135" s="37"/>
      <c r="SY135" s="37"/>
      <c r="SZ135" s="37"/>
      <c r="TA135" s="37"/>
      <c r="TB135" s="37"/>
      <c r="TC135" s="37"/>
      <c r="TD135" s="37"/>
      <c r="TE135" s="37"/>
      <c r="TF135" s="37"/>
      <c r="TG135" s="37"/>
      <c r="TH135" s="37"/>
      <c r="TI135" s="37"/>
      <c r="TJ135" s="37"/>
      <c r="TK135" s="37"/>
      <c r="TL135" s="37"/>
      <c r="TM135" s="37"/>
      <c r="TN135" s="37"/>
      <c r="TO135" s="37"/>
      <c r="TP135" s="37"/>
      <c r="TQ135" s="37"/>
      <c r="TR135" s="37"/>
      <c r="TS135" s="37"/>
      <c r="TT135" s="37"/>
      <c r="TU135" s="37"/>
      <c r="TV135" s="37"/>
      <c r="TW135" s="37"/>
      <c r="TX135" s="37"/>
      <c r="TY135" s="37"/>
      <c r="TZ135" s="37"/>
      <c r="UA135" s="37"/>
      <c r="UB135" s="37"/>
      <c r="UC135" s="37"/>
      <c r="UD135" s="37"/>
      <c r="UE135" s="37"/>
      <c r="UF135" s="37"/>
      <c r="UG135" s="37"/>
      <c r="UH135" s="37"/>
      <c r="UI135" s="37"/>
      <c r="UJ135" s="37"/>
      <c r="UK135" s="37"/>
      <c r="UL135" s="37"/>
      <c r="UM135" s="37"/>
      <c r="UN135" s="37"/>
      <c r="UO135" s="37"/>
      <c r="UP135" s="37"/>
      <c r="UQ135" s="37"/>
      <c r="UR135" s="37"/>
      <c r="US135" s="37"/>
      <c r="UT135" s="37"/>
      <c r="UU135" s="37"/>
      <c r="UV135" s="37"/>
      <c r="UW135" s="37"/>
      <c r="UX135" s="37"/>
      <c r="UY135" s="37"/>
      <c r="UZ135" s="37"/>
      <c r="VA135" s="37"/>
      <c r="VB135" s="37"/>
      <c r="VC135" s="37"/>
      <c r="VD135" s="37"/>
      <c r="VE135" s="37"/>
      <c r="VF135" s="37"/>
      <c r="VG135" s="37"/>
      <c r="VH135" s="37"/>
      <c r="VI135" s="37"/>
      <c r="VJ135" s="37"/>
      <c r="VK135" s="37"/>
      <c r="VL135" s="37"/>
      <c r="VM135" s="37"/>
      <c r="VN135" s="37"/>
      <c r="VO135" s="37"/>
      <c r="VP135" s="37"/>
      <c r="VQ135" s="37"/>
      <c r="VR135" s="37"/>
      <c r="VS135" s="37"/>
      <c r="VT135" s="37"/>
      <c r="VU135" s="37"/>
      <c r="VV135" s="37"/>
      <c r="VW135" s="37"/>
      <c r="VX135" s="37"/>
      <c r="VY135" s="37"/>
      <c r="VZ135" s="37"/>
      <c r="WA135" s="37"/>
      <c r="WB135" s="37"/>
      <c r="WC135" s="37"/>
      <c r="WD135" s="37"/>
      <c r="WE135" s="37"/>
      <c r="WF135" s="37"/>
      <c r="WG135" s="37"/>
      <c r="WH135" s="37"/>
      <c r="WI135" s="37"/>
      <c r="WJ135" s="37"/>
      <c r="WK135" s="37"/>
      <c r="WL135" s="37"/>
      <c r="WM135" s="37"/>
      <c r="WN135" s="37"/>
      <c r="WO135" s="37"/>
      <c r="WP135" s="37"/>
      <c r="WQ135" s="37"/>
      <c r="WR135" s="37"/>
      <c r="WS135" s="37"/>
      <c r="WT135" s="37"/>
      <c r="WU135" s="37"/>
      <c r="WV135" s="37"/>
      <c r="WW135" s="37"/>
      <c r="WX135" s="37"/>
      <c r="WY135" s="37"/>
      <c r="WZ135" s="37"/>
      <c r="XA135" s="37"/>
      <c r="XB135" s="37"/>
      <c r="XC135" s="37"/>
      <c r="XD135" s="37"/>
      <c r="XE135" s="37"/>
      <c r="XF135" s="37"/>
      <c r="XG135" s="37"/>
      <c r="XH135" s="37"/>
      <c r="XI135" s="37"/>
      <c r="XJ135" s="37"/>
      <c r="XK135" s="37"/>
      <c r="XL135" s="37"/>
      <c r="XM135" s="37"/>
      <c r="XN135" s="37"/>
      <c r="XO135" s="37"/>
      <c r="XP135" s="37"/>
      <c r="XQ135" s="37"/>
      <c r="XR135" s="37"/>
      <c r="XS135" s="37"/>
      <c r="XT135" s="37"/>
      <c r="XU135" s="37"/>
      <c r="XV135" s="37"/>
      <c r="XW135" s="37"/>
      <c r="XX135" s="37"/>
      <c r="XY135" s="37"/>
      <c r="XZ135" s="37"/>
      <c r="YA135" s="37"/>
      <c r="YB135" s="37"/>
      <c r="YC135" s="37"/>
      <c r="YD135" s="37"/>
      <c r="YE135" s="37"/>
      <c r="YF135" s="37"/>
      <c r="YG135" s="37"/>
      <c r="YH135" s="37"/>
      <c r="YI135" s="37"/>
      <c r="YJ135" s="37"/>
      <c r="YK135" s="37"/>
      <c r="YL135" s="37"/>
      <c r="YM135" s="37"/>
      <c r="YN135" s="37"/>
      <c r="YO135" s="37"/>
      <c r="YP135" s="37"/>
      <c r="YQ135" s="37"/>
      <c r="YR135" s="37"/>
      <c r="YS135" s="37"/>
      <c r="YT135" s="37"/>
      <c r="YU135" s="37"/>
      <c r="YV135" s="37"/>
      <c r="YW135" s="37"/>
      <c r="YX135" s="37"/>
      <c r="YY135" s="37"/>
      <c r="YZ135" s="37"/>
      <c r="ZA135" s="37"/>
      <c r="ZB135" s="37"/>
      <c r="ZC135" s="37"/>
      <c r="ZD135" s="37"/>
      <c r="ZE135" s="37"/>
      <c r="ZF135" s="37"/>
      <c r="ZG135" s="37"/>
      <c r="ZH135" s="37"/>
      <c r="ZI135" s="37"/>
      <c r="ZJ135" s="37"/>
      <c r="ZK135" s="37"/>
      <c r="ZL135" s="37"/>
      <c r="ZM135" s="37"/>
      <c r="ZN135" s="37"/>
      <c r="ZO135" s="37"/>
      <c r="ZP135" s="37"/>
      <c r="ZQ135" s="37"/>
      <c r="ZR135" s="37"/>
      <c r="ZS135" s="37"/>
      <c r="ZT135" s="37"/>
      <c r="ZU135" s="37"/>
      <c r="ZV135" s="37"/>
      <c r="ZW135" s="37"/>
      <c r="ZX135" s="37"/>
      <c r="ZY135" s="37"/>
      <c r="ZZ135" s="37"/>
      <c r="AAA135" s="37"/>
      <c r="AAB135" s="37"/>
      <c r="AAC135" s="37"/>
      <c r="AAD135" s="37"/>
      <c r="AAE135" s="37"/>
      <c r="AAF135" s="37"/>
      <c r="AAG135" s="37"/>
      <c r="AAH135" s="37"/>
      <c r="AAI135" s="37"/>
      <c r="AAJ135" s="37"/>
      <c r="AAK135" s="37"/>
      <c r="AAL135" s="37"/>
      <c r="AAM135" s="37"/>
      <c r="AAN135" s="37"/>
      <c r="AAO135" s="37"/>
      <c r="AAP135" s="37"/>
      <c r="AAQ135" s="37"/>
      <c r="AAR135" s="37"/>
      <c r="AAS135" s="37"/>
      <c r="AAT135" s="37"/>
      <c r="AAU135" s="37"/>
      <c r="AAV135" s="37"/>
      <c r="AAW135" s="37"/>
      <c r="AAX135" s="37"/>
      <c r="AAY135" s="37"/>
      <c r="AAZ135" s="37"/>
      <c r="ABA135" s="37"/>
      <c r="ABB135" s="37"/>
      <c r="ABC135" s="37"/>
      <c r="ABD135" s="37"/>
      <c r="ABE135" s="37"/>
      <c r="ABF135" s="37"/>
      <c r="ABG135" s="37"/>
      <c r="ABH135" s="37"/>
      <c r="ABI135" s="37"/>
      <c r="ABJ135" s="37"/>
      <c r="ABK135" s="37"/>
      <c r="ABL135" s="37"/>
      <c r="ABM135" s="37"/>
      <c r="ABN135" s="37"/>
      <c r="ABO135" s="37"/>
      <c r="ABP135" s="37"/>
      <c r="ABQ135" s="37"/>
      <c r="ABR135" s="37"/>
      <c r="ABS135" s="37"/>
      <c r="ABT135" s="37"/>
      <c r="ABU135" s="37"/>
      <c r="ABV135" s="37"/>
      <c r="ABW135" s="37"/>
      <c r="ABX135" s="37"/>
      <c r="ABY135" s="37"/>
      <c r="ABZ135" s="37"/>
      <c r="ACA135" s="37"/>
      <c r="ACB135" s="37"/>
      <c r="ACC135" s="37"/>
      <c r="ACD135" s="37"/>
      <c r="ACE135" s="37"/>
      <c r="ACF135" s="37"/>
      <c r="ACG135" s="37"/>
      <c r="ACH135" s="37"/>
      <c r="ACI135" s="37"/>
      <c r="ACJ135" s="37"/>
      <c r="ACK135" s="37"/>
      <c r="ACL135" s="37"/>
      <c r="ACM135" s="37"/>
      <c r="ACN135" s="37"/>
      <c r="ACO135" s="37"/>
      <c r="ACP135" s="37"/>
      <c r="ACQ135" s="37"/>
      <c r="ACR135" s="37"/>
      <c r="ACS135" s="37"/>
      <c r="ACT135" s="37"/>
      <c r="ACU135" s="37"/>
      <c r="ACV135" s="37"/>
      <c r="ACW135" s="37"/>
      <c r="ACX135" s="37"/>
      <c r="ACY135" s="37"/>
      <c r="ACZ135" s="37"/>
      <c r="ADA135" s="37"/>
      <c r="ADB135" s="37"/>
      <c r="ADC135" s="37"/>
      <c r="ADD135" s="37"/>
      <c r="ADE135" s="37"/>
      <c r="ADF135" s="37"/>
      <c r="ADG135" s="37"/>
      <c r="ADH135" s="37"/>
      <c r="ADI135" s="37"/>
      <c r="ADJ135" s="37"/>
      <c r="ADK135" s="37"/>
      <c r="ADL135" s="37"/>
      <c r="ADM135" s="37"/>
      <c r="ADN135" s="37"/>
      <c r="ADO135" s="37"/>
      <c r="ADP135" s="37"/>
      <c r="ADQ135" s="37"/>
      <c r="ADR135" s="37"/>
      <c r="ADS135" s="37"/>
      <c r="ADT135" s="37"/>
      <c r="ADU135" s="37"/>
      <c r="ADV135" s="37"/>
      <c r="ADW135" s="37"/>
      <c r="ADX135" s="37"/>
      <c r="ADY135" s="37"/>
      <c r="ADZ135" s="37"/>
      <c r="AEA135" s="37"/>
      <c r="AEB135" s="37"/>
      <c r="AEC135" s="37"/>
      <c r="AED135" s="37"/>
      <c r="AEE135" s="37"/>
      <c r="AEF135" s="37"/>
      <c r="AEG135" s="37"/>
      <c r="AEH135" s="37"/>
      <c r="AEI135" s="37"/>
      <c r="AEJ135" s="37"/>
      <c r="AEK135" s="37"/>
      <c r="AEL135" s="37"/>
      <c r="AEM135" s="37"/>
      <c r="AEN135" s="37"/>
      <c r="AEO135" s="37"/>
      <c r="AEP135" s="37"/>
      <c r="AEQ135" s="37"/>
      <c r="AER135" s="37"/>
      <c r="AES135" s="37"/>
      <c r="AET135" s="37"/>
      <c r="AEU135" s="37"/>
      <c r="AEV135" s="37"/>
      <c r="AEW135" s="37"/>
      <c r="AEX135" s="37"/>
      <c r="AEY135" s="37"/>
      <c r="AEZ135" s="37"/>
      <c r="AFA135" s="37"/>
      <c r="AFB135" s="37"/>
      <c r="AFC135" s="37"/>
      <c r="AFD135" s="37"/>
      <c r="AFE135" s="37"/>
      <c r="AFF135" s="37"/>
      <c r="AFG135" s="37"/>
      <c r="AFH135" s="37"/>
      <c r="AFI135" s="37"/>
      <c r="AFJ135" s="37"/>
      <c r="AFK135" s="37"/>
      <c r="AFL135" s="37"/>
      <c r="AFM135" s="37"/>
      <c r="AFN135" s="37"/>
      <c r="AFO135" s="37"/>
      <c r="AFP135" s="37"/>
      <c r="AFQ135" s="37"/>
      <c r="AFR135" s="37"/>
      <c r="AFS135" s="37"/>
      <c r="AFT135" s="37"/>
      <c r="AFU135" s="37"/>
      <c r="AFV135" s="37"/>
      <c r="AFW135" s="37"/>
      <c r="AFX135" s="37"/>
      <c r="AFY135" s="37"/>
      <c r="AFZ135" s="37"/>
      <c r="AGA135" s="37"/>
      <c r="AGB135" s="37"/>
      <c r="AGC135" s="37"/>
      <c r="AGD135" s="37"/>
      <c r="AGE135" s="37"/>
      <c r="AGF135" s="37"/>
      <c r="AGG135" s="37"/>
      <c r="AGH135" s="37"/>
      <c r="AGI135" s="37"/>
      <c r="AGJ135" s="37"/>
      <c r="AGK135" s="37"/>
      <c r="AGL135" s="37"/>
      <c r="AGM135" s="37"/>
      <c r="AGN135" s="37"/>
      <c r="AGO135" s="37"/>
      <c r="AGP135" s="37"/>
      <c r="AGQ135" s="37"/>
      <c r="AGR135" s="37"/>
      <c r="AGS135" s="37"/>
      <c r="AGT135" s="37"/>
      <c r="AGU135" s="37"/>
      <c r="AGV135" s="37"/>
      <c r="AGW135" s="37"/>
      <c r="AGX135" s="37"/>
      <c r="AGY135" s="37"/>
      <c r="AGZ135" s="37"/>
      <c r="AHA135" s="37"/>
      <c r="AHB135" s="37"/>
      <c r="AHC135" s="37"/>
      <c r="AHD135" s="37"/>
      <c r="AHE135" s="37"/>
      <c r="AHF135" s="37"/>
      <c r="AHG135" s="37"/>
      <c r="AHH135" s="37"/>
      <c r="AHI135" s="37"/>
      <c r="AHJ135" s="37"/>
      <c r="AHK135" s="37"/>
      <c r="AHL135" s="37"/>
      <c r="AHM135" s="37"/>
      <c r="AHN135" s="37"/>
      <c r="AHO135" s="37"/>
      <c r="AHP135" s="37"/>
      <c r="AHQ135" s="37"/>
      <c r="AHR135" s="37"/>
      <c r="AHS135" s="37"/>
      <c r="AHT135" s="37"/>
      <c r="AHU135" s="37"/>
      <c r="AHV135" s="37"/>
      <c r="AHW135" s="37"/>
      <c r="AHX135" s="37"/>
      <c r="AHY135" s="37"/>
      <c r="AHZ135" s="37"/>
      <c r="AIA135" s="37"/>
      <c r="AIB135" s="37"/>
      <c r="AIC135" s="37"/>
      <c r="AID135" s="37"/>
      <c r="AIE135" s="37"/>
      <c r="AIF135" s="37"/>
      <c r="AIG135" s="37"/>
      <c r="AIH135" s="37"/>
      <c r="AII135" s="37"/>
      <c r="AIJ135" s="37"/>
      <c r="AIK135" s="37"/>
      <c r="AIL135" s="37"/>
      <c r="AIM135" s="37"/>
      <c r="AIN135" s="37"/>
      <c r="AIO135" s="37"/>
      <c r="AIP135" s="37"/>
      <c r="AIQ135" s="37"/>
      <c r="AIR135" s="37"/>
      <c r="AIS135" s="37"/>
      <c r="AIT135" s="37"/>
      <c r="AIU135" s="37"/>
      <c r="AIV135" s="37"/>
      <c r="AIW135" s="37"/>
      <c r="AIX135" s="37"/>
      <c r="AIY135" s="37"/>
      <c r="AIZ135" s="37"/>
      <c r="AJA135" s="37"/>
      <c r="AJB135" s="37"/>
      <c r="AJC135" s="37"/>
      <c r="AJD135" s="37"/>
      <c r="AJE135" s="37"/>
      <c r="AJF135" s="37"/>
      <c r="AJG135" s="37"/>
      <c r="AJH135" s="37"/>
      <c r="AJI135" s="37"/>
      <c r="AJJ135" s="37"/>
      <c r="AJK135" s="37"/>
      <c r="AJL135" s="37"/>
      <c r="AJM135" s="37"/>
      <c r="AJN135" s="37"/>
      <c r="AJO135" s="37"/>
      <c r="AJP135" s="37"/>
      <c r="AJQ135" s="37"/>
      <c r="AJR135" s="37"/>
      <c r="AJS135" s="37"/>
      <c r="AJT135" s="37"/>
      <c r="AJU135" s="37"/>
      <c r="AJV135" s="37"/>
      <c r="AJW135" s="37"/>
      <c r="AJX135" s="37"/>
      <c r="AJY135" s="37"/>
      <c r="AJZ135" s="37"/>
      <c r="AKA135" s="37"/>
      <c r="AKB135" s="37"/>
      <c r="AKC135" s="37"/>
      <c r="AKD135" s="37"/>
      <c r="AKE135" s="37"/>
      <c r="AKF135" s="37"/>
      <c r="AKG135" s="37"/>
      <c r="AKH135" s="37"/>
      <c r="AKI135" s="37"/>
      <c r="AKJ135" s="37"/>
      <c r="AKK135" s="37"/>
      <c r="AKL135" s="37"/>
      <c r="AKM135" s="37"/>
      <c r="AKN135" s="37"/>
      <c r="AKO135" s="37"/>
      <c r="AKP135" s="37"/>
      <c r="AKQ135" s="37"/>
      <c r="AKR135" s="37"/>
      <c r="AKS135" s="37"/>
      <c r="AKT135" s="37"/>
      <c r="AKU135" s="37"/>
      <c r="AKV135" s="37"/>
      <c r="AKW135" s="37"/>
      <c r="AKX135" s="37"/>
      <c r="AKY135" s="37"/>
      <c r="AKZ135" s="37"/>
      <c r="ALA135" s="37"/>
      <c r="ALB135" s="37"/>
      <c r="ALC135" s="37"/>
      <c r="ALD135" s="37"/>
      <c r="ALE135" s="37"/>
      <c r="ALF135" s="37"/>
      <c r="ALG135" s="37"/>
      <c r="ALH135" s="37"/>
      <c r="ALI135" s="37"/>
      <c r="ALJ135" s="37"/>
      <c r="ALK135" s="37"/>
      <c r="ALL135" s="37"/>
      <c r="ALM135" s="37"/>
      <c r="ALN135" s="37"/>
      <c r="ALO135" s="37"/>
      <c r="ALP135" s="37"/>
      <c r="ALQ135" s="37"/>
      <c r="ALR135" s="37"/>
      <c r="ALS135" s="37"/>
      <c r="ALT135" s="37"/>
      <c r="ALU135" s="37"/>
      <c r="ALV135" s="37"/>
      <c r="ALW135" s="37"/>
      <c r="ALX135" s="37"/>
      <c r="ALY135" s="37"/>
      <c r="ALZ135" s="37"/>
      <c r="AMA135" s="59"/>
      <c r="AMB135" s="59"/>
      <c r="AMC135" s="59"/>
      <c r="AMD135" s="59"/>
      <c r="AME135" s="59"/>
      <c r="AMF135" s="59"/>
      <c r="AMG135" s="59"/>
      <c r="AMH135" s="59"/>
    </row>
    <row r="136" spans="1:1022">
      <c r="A136" s="16" t="s">
        <v>21</v>
      </c>
      <c r="B136" s="16" t="s">
        <v>556</v>
      </c>
      <c r="C136" s="16" t="s">
        <v>557</v>
      </c>
      <c r="D136" s="16"/>
      <c r="E136" s="17"/>
      <c r="F136" s="25" t="s">
        <v>504</v>
      </c>
      <c r="G136" s="140" t="s">
        <v>558</v>
      </c>
      <c r="H136" s="17">
        <v>2</v>
      </c>
      <c r="I136" s="16" t="s">
        <v>26</v>
      </c>
      <c r="J136" s="65"/>
      <c r="K136" s="31"/>
      <c r="L136" s="31"/>
      <c r="M136" s="31"/>
      <c r="N136" s="34">
        <v>2020</v>
      </c>
      <c r="O136" s="23" t="s">
        <v>506</v>
      </c>
      <c r="P136" s="21">
        <v>41948</v>
      </c>
      <c r="Q136" s="21">
        <v>41949</v>
      </c>
      <c r="R136" s="17" t="s">
        <v>559</v>
      </c>
      <c r="S136" s="16" t="s">
        <v>420</v>
      </c>
      <c r="T136" s="25" t="s">
        <v>416</v>
      </c>
      <c r="U136" s="142" t="s">
        <v>558</v>
      </c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  <c r="XL136" s="10"/>
      <c r="XM136" s="10"/>
      <c r="XN136" s="10"/>
      <c r="XO136" s="10"/>
      <c r="XP136" s="10"/>
      <c r="XQ136" s="10"/>
      <c r="XR136" s="10"/>
      <c r="XS136" s="10"/>
      <c r="XT136" s="10"/>
      <c r="XU136" s="10"/>
      <c r="XV136" s="10"/>
      <c r="XW136" s="10"/>
      <c r="XX136" s="10"/>
      <c r="XY136" s="10"/>
      <c r="XZ136" s="10"/>
      <c r="YA136" s="10"/>
      <c r="YB136" s="10"/>
      <c r="YC136" s="10"/>
      <c r="YD136" s="10"/>
      <c r="YE136" s="10"/>
      <c r="YF136" s="10"/>
      <c r="YG136" s="10"/>
      <c r="YH136" s="10"/>
      <c r="YI136" s="10"/>
      <c r="YJ136" s="10"/>
      <c r="YK136" s="10"/>
      <c r="YL136" s="10"/>
      <c r="YM136" s="10"/>
      <c r="YN136" s="10"/>
      <c r="YO136" s="10"/>
      <c r="YP136" s="10"/>
      <c r="YQ136" s="10"/>
      <c r="YR136" s="10"/>
      <c r="YS136" s="10"/>
      <c r="YT136" s="10"/>
      <c r="YU136" s="10"/>
      <c r="YV136" s="10"/>
      <c r="YW136" s="10"/>
      <c r="YX136" s="10"/>
      <c r="YY136" s="10"/>
      <c r="YZ136" s="10"/>
      <c r="ZA136" s="10"/>
      <c r="ZB136" s="10"/>
      <c r="ZC136" s="10"/>
      <c r="ZD136" s="10"/>
      <c r="ZE136" s="10"/>
      <c r="ZF136" s="10"/>
      <c r="ZG136" s="10"/>
      <c r="ZH136" s="10"/>
      <c r="ZI136" s="10"/>
      <c r="ZJ136" s="10"/>
      <c r="ZK136" s="10"/>
      <c r="ZL136" s="10"/>
      <c r="ZM136" s="10"/>
      <c r="ZN136" s="10"/>
      <c r="ZO136" s="10"/>
      <c r="ZP136" s="10"/>
      <c r="ZQ136" s="10"/>
      <c r="ZR136" s="10"/>
      <c r="ZS136" s="10"/>
      <c r="ZT136" s="10"/>
      <c r="ZU136" s="10"/>
      <c r="ZV136" s="10"/>
      <c r="ZW136" s="10"/>
      <c r="ZX136" s="10"/>
      <c r="ZY136" s="10"/>
      <c r="ZZ136" s="10"/>
      <c r="AAA136" s="10"/>
      <c r="AAB136" s="10"/>
      <c r="AAC136" s="10"/>
      <c r="AAD136" s="10"/>
      <c r="AAE136" s="10"/>
      <c r="AAF136" s="10"/>
      <c r="AAG136" s="10"/>
      <c r="AAH136" s="10"/>
      <c r="AAI136" s="10"/>
      <c r="AAJ136" s="10"/>
      <c r="AAK136" s="10"/>
      <c r="AAL136" s="10"/>
      <c r="AAM136" s="10"/>
      <c r="AAN136" s="10"/>
      <c r="AAO136" s="10"/>
      <c r="AAP136" s="10"/>
      <c r="AAQ136" s="10"/>
      <c r="AAR136" s="10"/>
      <c r="AAS136" s="10"/>
      <c r="AAT136" s="10"/>
      <c r="AAU136" s="10"/>
      <c r="AAV136" s="10"/>
      <c r="AAW136" s="10"/>
      <c r="AAX136" s="10"/>
      <c r="AAY136" s="10"/>
      <c r="AAZ136" s="10"/>
      <c r="ABA136" s="10"/>
      <c r="ABB136" s="10"/>
      <c r="ABC136" s="10"/>
      <c r="ABD136" s="10"/>
      <c r="ABE136" s="10"/>
      <c r="ABF136" s="10"/>
      <c r="ABG136" s="10"/>
      <c r="ABH136" s="10"/>
      <c r="ABI136" s="10"/>
      <c r="ABJ136" s="10"/>
      <c r="ABK136" s="10"/>
      <c r="ABL136" s="10"/>
      <c r="ABM136" s="10"/>
      <c r="ABN136" s="10"/>
      <c r="ABO136" s="10"/>
      <c r="ABP136" s="10"/>
      <c r="ABQ136" s="10"/>
      <c r="ABR136" s="10"/>
      <c r="ABS136" s="10"/>
      <c r="ABT136" s="10"/>
      <c r="ABU136" s="10"/>
      <c r="ABV136" s="10"/>
      <c r="ABW136" s="10"/>
      <c r="ABX136" s="10"/>
      <c r="ABY136" s="10"/>
      <c r="ABZ136" s="10"/>
      <c r="ACA136" s="10"/>
      <c r="ACB136" s="10"/>
      <c r="ACC136" s="10"/>
      <c r="ACD136" s="10"/>
      <c r="ACE136" s="10"/>
      <c r="ACF136" s="10"/>
      <c r="ACG136" s="10"/>
      <c r="ACH136" s="10"/>
      <c r="ACI136" s="10"/>
      <c r="ACJ136" s="10"/>
      <c r="ACK136" s="10"/>
      <c r="ACL136" s="10"/>
      <c r="ACM136" s="10"/>
      <c r="ACN136" s="10"/>
      <c r="ACO136" s="10"/>
      <c r="ACP136" s="10"/>
      <c r="ACQ136" s="10"/>
      <c r="ACR136" s="10"/>
      <c r="ACS136" s="10"/>
      <c r="ACT136" s="10"/>
      <c r="ACU136" s="10"/>
      <c r="ACV136" s="10"/>
      <c r="ACW136" s="10"/>
      <c r="ACX136" s="10"/>
      <c r="ACY136" s="10"/>
      <c r="ACZ136" s="10"/>
      <c r="ADA136" s="10"/>
      <c r="ADB136" s="10"/>
      <c r="ADC136" s="10"/>
      <c r="ADD136" s="10"/>
      <c r="ADE136" s="10"/>
      <c r="ADF136" s="10"/>
      <c r="ADG136" s="10"/>
      <c r="ADH136" s="10"/>
      <c r="ADI136" s="10"/>
      <c r="ADJ136" s="10"/>
      <c r="ADK136" s="10"/>
      <c r="ADL136" s="10"/>
      <c r="ADM136" s="10"/>
      <c r="ADN136" s="10"/>
      <c r="ADO136" s="10"/>
      <c r="ADP136" s="10"/>
      <c r="ADQ136" s="10"/>
      <c r="ADR136" s="10"/>
      <c r="ADS136" s="10"/>
      <c r="ADT136" s="10"/>
      <c r="ADU136" s="10"/>
      <c r="ADV136" s="10"/>
      <c r="ADW136" s="10"/>
      <c r="ADX136" s="10"/>
      <c r="ADY136" s="10"/>
      <c r="ADZ136" s="10"/>
      <c r="AEA136" s="10"/>
      <c r="AEB136" s="10"/>
      <c r="AEC136" s="10"/>
      <c r="AED136" s="10"/>
      <c r="AEE136" s="10"/>
      <c r="AEF136" s="10"/>
      <c r="AEG136" s="10"/>
      <c r="AEH136" s="10"/>
      <c r="AEI136" s="10"/>
      <c r="AEJ136" s="10"/>
      <c r="AEK136" s="10"/>
      <c r="AEL136" s="10"/>
      <c r="AEM136" s="10"/>
      <c r="AEN136" s="10"/>
      <c r="AEO136" s="10"/>
      <c r="AEP136" s="10"/>
      <c r="AEQ136" s="10"/>
      <c r="AER136" s="10"/>
      <c r="AES136" s="10"/>
      <c r="AET136" s="10"/>
      <c r="AEU136" s="10"/>
      <c r="AEV136" s="10"/>
      <c r="AEW136" s="10"/>
      <c r="AEX136" s="10"/>
      <c r="AEY136" s="10"/>
      <c r="AEZ136" s="10"/>
      <c r="AFA136" s="10"/>
      <c r="AFB136" s="10"/>
      <c r="AFC136" s="10"/>
      <c r="AFD136" s="10"/>
      <c r="AFE136" s="10"/>
      <c r="AFF136" s="10"/>
      <c r="AFG136" s="10"/>
      <c r="AFH136" s="10"/>
      <c r="AFI136" s="10"/>
      <c r="AFJ136" s="10"/>
      <c r="AFK136" s="10"/>
      <c r="AFL136" s="10"/>
      <c r="AFM136" s="10"/>
      <c r="AFN136" s="10"/>
      <c r="AFO136" s="10"/>
      <c r="AFP136" s="10"/>
      <c r="AFQ136" s="10"/>
      <c r="AFR136" s="10"/>
      <c r="AFS136" s="10"/>
      <c r="AFT136" s="10"/>
      <c r="AFU136" s="10"/>
      <c r="AFV136" s="10"/>
      <c r="AFW136" s="10"/>
      <c r="AFX136" s="10"/>
      <c r="AFY136" s="10"/>
      <c r="AFZ136" s="10"/>
      <c r="AGA136" s="10"/>
      <c r="AGB136" s="10"/>
      <c r="AGC136" s="10"/>
      <c r="AGD136" s="10"/>
      <c r="AGE136" s="10"/>
      <c r="AGF136" s="10"/>
      <c r="AGG136" s="10"/>
      <c r="AGH136" s="10"/>
      <c r="AGI136" s="10"/>
      <c r="AGJ136" s="10"/>
      <c r="AGK136" s="10"/>
      <c r="AGL136" s="10"/>
      <c r="AGM136" s="10"/>
      <c r="AGN136" s="10"/>
      <c r="AGO136" s="10"/>
      <c r="AGP136" s="10"/>
      <c r="AGQ136" s="10"/>
      <c r="AGR136" s="10"/>
      <c r="AGS136" s="10"/>
      <c r="AGT136" s="10"/>
      <c r="AGU136" s="10"/>
      <c r="AGV136" s="10"/>
      <c r="AGW136" s="10"/>
      <c r="AGX136" s="10"/>
      <c r="AGY136" s="10"/>
      <c r="AGZ136" s="10"/>
      <c r="AHA136" s="10"/>
      <c r="AHB136" s="10"/>
      <c r="AHC136" s="10"/>
      <c r="AHD136" s="10"/>
      <c r="AHE136" s="10"/>
      <c r="AHF136" s="10"/>
      <c r="AHG136" s="10"/>
      <c r="AHH136" s="10"/>
      <c r="AHI136" s="10"/>
      <c r="AHJ136" s="10"/>
      <c r="AHK136" s="10"/>
      <c r="AHL136" s="10"/>
      <c r="AHM136" s="10"/>
      <c r="AHN136" s="10"/>
      <c r="AHO136" s="10"/>
      <c r="AHP136" s="10"/>
      <c r="AHQ136" s="10"/>
      <c r="AHR136" s="10"/>
      <c r="AHS136" s="10"/>
      <c r="AHT136" s="10"/>
      <c r="AHU136" s="10"/>
      <c r="AHV136" s="10"/>
      <c r="AHW136" s="10"/>
      <c r="AHX136" s="10"/>
      <c r="AHY136" s="10"/>
      <c r="AHZ136" s="10"/>
      <c r="AIA136" s="10"/>
      <c r="AIB136" s="10"/>
      <c r="AIC136" s="10"/>
      <c r="AID136" s="10"/>
      <c r="AIE136" s="10"/>
      <c r="AIF136" s="10"/>
      <c r="AIG136" s="10"/>
      <c r="AIH136" s="10"/>
      <c r="AII136" s="10"/>
      <c r="AIJ136" s="10"/>
      <c r="AIK136" s="10"/>
      <c r="AIL136" s="10"/>
      <c r="AIM136" s="10"/>
      <c r="AIN136" s="10"/>
      <c r="AIO136" s="10"/>
      <c r="AIP136" s="10"/>
      <c r="AIQ136" s="10"/>
      <c r="AIR136" s="10"/>
      <c r="AIS136" s="10"/>
      <c r="AIT136" s="10"/>
      <c r="AIU136" s="10"/>
      <c r="AIV136" s="10"/>
      <c r="AIW136" s="10"/>
      <c r="AIX136" s="10"/>
      <c r="AIY136" s="10"/>
      <c r="AIZ136" s="10"/>
      <c r="AJA136" s="10"/>
      <c r="AJB136" s="10"/>
      <c r="AJC136" s="10"/>
      <c r="AJD136" s="10"/>
      <c r="AJE136" s="10"/>
      <c r="AJF136" s="10"/>
      <c r="AJG136" s="10"/>
      <c r="AJH136" s="10"/>
      <c r="AJI136" s="10"/>
      <c r="AJJ136" s="10"/>
      <c r="AJK136" s="10"/>
      <c r="AJL136" s="10"/>
      <c r="AJM136" s="10"/>
      <c r="AJN136" s="10"/>
      <c r="AJO136" s="10"/>
      <c r="AJP136" s="10"/>
      <c r="AJQ136" s="10"/>
      <c r="AJR136" s="10"/>
      <c r="AJS136" s="10"/>
      <c r="AJT136" s="10"/>
      <c r="AJU136" s="10"/>
      <c r="AJV136" s="10"/>
      <c r="AJW136" s="10"/>
      <c r="AJX136" s="10"/>
      <c r="AJY136" s="10"/>
      <c r="AJZ136" s="10"/>
      <c r="AKA136" s="10"/>
      <c r="AKB136" s="10"/>
      <c r="AKC136" s="10"/>
      <c r="AKD136" s="10"/>
      <c r="AKE136" s="10"/>
      <c r="AKF136" s="10"/>
      <c r="AKG136" s="10"/>
      <c r="AKH136" s="10"/>
      <c r="AKI136" s="10"/>
      <c r="AKJ136" s="10"/>
      <c r="AKK136" s="10"/>
      <c r="AKL136" s="10"/>
      <c r="AKM136" s="10"/>
      <c r="AKN136" s="10"/>
      <c r="AKO136" s="10"/>
      <c r="AKP136" s="10"/>
      <c r="AKQ136" s="10"/>
      <c r="AKR136" s="10"/>
      <c r="AKS136" s="10"/>
      <c r="AKT136" s="10"/>
      <c r="AKU136" s="10"/>
      <c r="AKV136" s="10"/>
      <c r="AKW136" s="10"/>
      <c r="AKX136" s="10"/>
      <c r="AKY136" s="10"/>
      <c r="AKZ136" s="10"/>
      <c r="ALA136" s="10"/>
      <c r="ALB136" s="10"/>
      <c r="ALC136" s="10"/>
      <c r="ALD136" s="10"/>
      <c r="ALE136" s="10"/>
      <c r="ALF136" s="10"/>
      <c r="ALG136" s="10"/>
      <c r="ALH136" s="10"/>
      <c r="ALI136" s="10"/>
      <c r="ALJ136" s="10"/>
      <c r="ALK136" s="10"/>
      <c r="ALL136" s="10"/>
      <c r="ALM136" s="10"/>
      <c r="ALN136" s="10"/>
      <c r="ALO136" s="10"/>
      <c r="ALP136" s="10"/>
      <c r="ALQ136" s="10"/>
      <c r="ALR136" s="10"/>
      <c r="ALS136" s="10"/>
      <c r="ALT136" s="10"/>
      <c r="ALU136" s="10"/>
      <c r="ALV136" s="10"/>
      <c r="ALW136" s="10"/>
      <c r="ALX136" s="10"/>
      <c r="ALY136" s="10"/>
      <c r="ALZ136" s="10"/>
      <c r="AMA136" s="36"/>
      <c r="AMB136" s="36"/>
      <c r="AMC136" s="36"/>
      <c r="AMD136" s="36"/>
      <c r="AME136" s="36"/>
      <c r="AMF136" s="36"/>
      <c r="AMG136" s="36"/>
      <c r="AMH136" s="36"/>
    </row>
    <row r="137" spans="1:1022">
      <c r="A137" s="16" t="s">
        <v>21</v>
      </c>
      <c r="B137" s="16" t="s">
        <v>560</v>
      </c>
      <c r="C137" s="16" t="s">
        <v>561</v>
      </c>
      <c r="D137" s="16"/>
      <c r="E137" s="17"/>
      <c r="F137" s="25" t="s">
        <v>440</v>
      </c>
      <c r="G137" s="26" t="s">
        <v>562</v>
      </c>
      <c r="H137" s="17">
        <v>2</v>
      </c>
      <c r="I137" s="16" t="s">
        <v>26</v>
      </c>
      <c r="J137" s="19"/>
      <c r="K137" s="127">
        <v>7.8299999999999995E-2</v>
      </c>
      <c r="L137" s="18">
        <f>SUM(K137*H137)</f>
        <v>0.15659999999999999</v>
      </c>
      <c r="M137" s="19"/>
      <c r="N137" s="34">
        <f>$T$1*H137</f>
        <v>2000</v>
      </c>
      <c r="O137" s="23" t="s">
        <v>563</v>
      </c>
      <c r="P137" s="21">
        <v>41929</v>
      </c>
      <c r="Q137" s="21">
        <v>41932</v>
      </c>
      <c r="R137" s="21" t="s">
        <v>384</v>
      </c>
      <c r="S137" s="16" t="s">
        <v>564</v>
      </c>
      <c r="T137" s="10" t="s">
        <v>416</v>
      </c>
      <c r="U137" s="33" t="s">
        <v>565</v>
      </c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  <c r="XL137" s="10"/>
      <c r="XM137" s="10"/>
      <c r="XN137" s="10"/>
      <c r="XO137" s="10"/>
      <c r="XP137" s="10"/>
      <c r="XQ137" s="10"/>
      <c r="XR137" s="10"/>
      <c r="XS137" s="10"/>
      <c r="XT137" s="10"/>
      <c r="XU137" s="10"/>
      <c r="XV137" s="10"/>
      <c r="XW137" s="10"/>
      <c r="XX137" s="10"/>
      <c r="XY137" s="10"/>
      <c r="XZ137" s="10"/>
      <c r="YA137" s="10"/>
      <c r="YB137" s="10"/>
      <c r="YC137" s="10"/>
      <c r="YD137" s="10"/>
      <c r="YE137" s="10"/>
      <c r="YF137" s="10"/>
      <c r="YG137" s="10"/>
      <c r="YH137" s="10"/>
      <c r="YI137" s="10"/>
      <c r="YJ137" s="10"/>
      <c r="YK137" s="10"/>
      <c r="YL137" s="10"/>
      <c r="YM137" s="10"/>
      <c r="YN137" s="10"/>
      <c r="YO137" s="10"/>
      <c r="YP137" s="10"/>
      <c r="YQ137" s="10"/>
      <c r="YR137" s="10"/>
      <c r="YS137" s="10"/>
      <c r="YT137" s="10"/>
      <c r="YU137" s="10"/>
      <c r="YV137" s="10"/>
      <c r="YW137" s="10"/>
      <c r="YX137" s="10"/>
      <c r="YY137" s="10"/>
      <c r="YZ137" s="10"/>
      <c r="ZA137" s="10"/>
      <c r="ZB137" s="10"/>
      <c r="ZC137" s="10"/>
      <c r="ZD137" s="10"/>
      <c r="ZE137" s="10"/>
      <c r="ZF137" s="10"/>
      <c r="ZG137" s="10"/>
      <c r="ZH137" s="10"/>
      <c r="ZI137" s="10"/>
      <c r="ZJ137" s="10"/>
      <c r="ZK137" s="10"/>
      <c r="ZL137" s="10"/>
      <c r="ZM137" s="10"/>
      <c r="ZN137" s="10"/>
      <c r="ZO137" s="10"/>
      <c r="ZP137" s="10"/>
      <c r="ZQ137" s="10"/>
      <c r="ZR137" s="10"/>
      <c r="ZS137" s="10"/>
      <c r="ZT137" s="10"/>
      <c r="ZU137" s="10"/>
      <c r="ZV137" s="10"/>
      <c r="ZW137" s="10"/>
      <c r="ZX137" s="10"/>
      <c r="ZY137" s="10"/>
      <c r="ZZ137" s="10"/>
      <c r="AAA137" s="10"/>
      <c r="AAB137" s="10"/>
      <c r="AAC137" s="10"/>
      <c r="AAD137" s="10"/>
      <c r="AAE137" s="10"/>
      <c r="AAF137" s="10"/>
      <c r="AAG137" s="10"/>
      <c r="AAH137" s="10"/>
      <c r="AAI137" s="10"/>
      <c r="AAJ137" s="10"/>
      <c r="AAK137" s="10"/>
      <c r="AAL137" s="10"/>
      <c r="AAM137" s="10"/>
      <c r="AAN137" s="10"/>
      <c r="AAO137" s="10"/>
      <c r="AAP137" s="10"/>
      <c r="AAQ137" s="10"/>
      <c r="AAR137" s="10"/>
      <c r="AAS137" s="10"/>
      <c r="AAT137" s="10"/>
      <c r="AAU137" s="10"/>
      <c r="AAV137" s="10"/>
      <c r="AAW137" s="10"/>
      <c r="AAX137" s="10"/>
      <c r="AAY137" s="10"/>
      <c r="AAZ137" s="10"/>
      <c r="ABA137" s="10"/>
      <c r="ABB137" s="10"/>
      <c r="ABC137" s="10"/>
      <c r="ABD137" s="10"/>
      <c r="ABE137" s="10"/>
      <c r="ABF137" s="10"/>
      <c r="ABG137" s="10"/>
      <c r="ABH137" s="10"/>
      <c r="ABI137" s="10"/>
      <c r="ABJ137" s="10"/>
      <c r="ABK137" s="10"/>
      <c r="ABL137" s="10"/>
      <c r="ABM137" s="10"/>
      <c r="ABN137" s="10"/>
      <c r="ABO137" s="10"/>
      <c r="ABP137" s="10"/>
      <c r="ABQ137" s="10"/>
      <c r="ABR137" s="10"/>
      <c r="ABS137" s="10"/>
      <c r="ABT137" s="10"/>
      <c r="ABU137" s="10"/>
      <c r="ABV137" s="10"/>
      <c r="ABW137" s="10"/>
      <c r="ABX137" s="10"/>
      <c r="ABY137" s="10"/>
      <c r="ABZ137" s="10"/>
      <c r="ACA137" s="10"/>
      <c r="ACB137" s="10"/>
      <c r="ACC137" s="10"/>
      <c r="ACD137" s="10"/>
      <c r="ACE137" s="10"/>
      <c r="ACF137" s="10"/>
      <c r="ACG137" s="10"/>
      <c r="ACH137" s="10"/>
      <c r="ACI137" s="10"/>
      <c r="ACJ137" s="10"/>
      <c r="ACK137" s="10"/>
      <c r="ACL137" s="10"/>
      <c r="ACM137" s="10"/>
      <c r="ACN137" s="10"/>
      <c r="ACO137" s="10"/>
      <c r="ACP137" s="10"/>
      <c r="ACQ137" s="10"/>
      <c r="ACR137" s="10"/>
      <c r="ACS137" s="10"/>
      <c r="ACT137" s="10"/>
      <c r="ACU137" s="10"/>
      <c r="ACV137" s="10"/>
      <c r="ACW137" s="10"/>
      <c r="ACX137" s="10"/>
      <c r="ACY137" s="10"/>
      <c r="ACZ137" s="10"/>
      <c r="ADA137" s="10"/>
      <c r="ADB137" s="10"/>
      <c r="ADC137" s="10"/>
      <c r="ADD137" s="10"/>
      <c r="ADE137" s="10"/>
      <c r="ADF137" s="10"/>
      <c r="ADG137" s="10"/>
      <c r="ADH137" s="10"/>
      <c r="ADI137" s="10"/>
      <c r="ADJ137" s="10"/>
      <c r="ADK137" s="10"/>
      <c r="ADL137" s="10"/>
      <c r="ADM137" s="10"/>
      <c r="ADN137" s="10"/>
      <c r="ADO137" s="10"/>
      <c r="ADP137" s="10"/>
      <c r="ADQ137" s="10"/>
      <c r="ADR137" s="10"/>
      <c r="ADS137" s="10"/>
      <c r="ADT137" s="10"/>
      <c r="ADU137" s="10"/>
      <c r="ADV137" s="10"/>
      <c r="ADW137" s="10"/>
      <c r="ADX137" s="10"/>
      <c r="ADY137" s="10"/>
      <c r="ADZ137" s="10"/>
      <c r="AEA137" s="10"/>
      <c r="AEB137" s="10"/>
      <c r="AEC137" s="10"/>
      <c r="AED137" s="10"/>
      <c r="AEE137" s="10"/>
      <c r="AEF137" s="10"/>
      <c r="AEG137" s="10"/>
      <c r="AEH137" s="10"/>
      <c r="AEI137" s="10"/>
      <c r="AEJ137" s="10"/>
      <c r="AEK137" s="10"/>
      <c r="AEL137" s="10"/>
      <c r="AEM137" s="10"/>
      <c r="AEN137" s="10"/>
      <c r="AEO137" s="10"/>
      <c r="AEP137" s="10"/>
      <c r="AEQ137" s="10"/>
      <c r="AER137" s="10"/>
      <c r="AES137" s="10"/>
      <c r="AET137" s="10"/>
      <c r="AEU137" s="10"/>
      <c r="AEV137" s="10"/>
      <c r="AEW137" s="10"/>
      <c r="AEX137" s="10"/>
      <c r="AEY137" s="10"/>
      <c r="AEZ137" s="10"/>
      <c r="AFA137" s="10"/>
      <c r="AFB137" s="10"/>
      <c r="AFC137" s="10"/>
      <c r="AFD137" s="10"/>
      <c r="AFE137" s="10"/>
      <c r="AFF137" s="10"/>
      <c r="AFG137" s="10"/>
      <c r="AFH137" s="10"/>
      <c r="AFI137" s="10"/>
      <c r="AFJ137" s="10"/>
      <c r="AFK137" s="10"/>
      <c r="AFL137" s="10"/>
      <c r="AFM137" s="10"/>
      <c r="AFN137" s="10"/>
      <c r="AFO137" s="10"/>
      <c r="AFP137" s="10"/>
      <c r="AFQ137" s="10"/>
      <c r="AFR137" s="10"/>
      <c r="AFS137" s="10"/>
      <c r="AFT137" s="10"/>
      <c r="AFU137" s="10"/>
      <c r="AFV137" s="10"/>
      <c r="AFW137" s="10"/>
      <c r="AFX137" s="10"/>
      <c r="AFY137" s="10"/>
      <c r="AFZ137" s="10"/>
      <c r="AGA137" s="10"/>
      <c r="AGB137" s="10"/>
      <c r="AGC137" s="10"/>
      <c r="AGD137" s="10"/>
      <c r="AGE137" s="10"/>
      <c r="AGF137" s="10"/>
      <c r="AGG137" s="10"/>
      <c r="AGH137" s="10"/>
      <c r="AGI137" s="10"/>
      <c r="AGJ137" s="10"/>
      <c r="AGK137" s="10"/>
      <c r="AGL137" s="10"/>
      <c r="AGM137" s="10"/>
      <c r="AGN137" s="10"/>
      <c r="AGO137" s="10"/>
      <c r="AGP137" s="10"/>
      <c r="AGQ137" s="10"/>
      <c r="AGR137" s="10"/>
      <c r="AGS137" s="10"/>
      <c r="AGT137" s="10"/>
      <c r="AGU137" s="10"/>
      <c r="AGV137" s="10"/>
      <c r="AGW137" s="10"/>
      <c r="AGX137" s="10"/>
      <c r="AGY137" s="10"/>
      <c r="AGZ137" s="10"/>
      <c r="AHA137" s="10"/>
      <c r="AHB137" s="10"/>
      <c r="AHC137" s="10"/>
      <c r="AHD137" s="10"/>
      <c r="AHE137" s="10"/>
      <c r="AHF137" s="10"/>
      <c r="AHG137" s="10"/>
      <c r="AHH137" s="10"/>
      <c r="AHI137" s="10"/>
      <c r="AHJ137" s="10"/>
      <c r="AHK137" s="10"/>
      <c r="AHL137" s="10"/>
      <c r="AHM137" s="10"/>
      <c r="AHN137" s="10"/>
      <c r="AHO137" s="10"/>
      <c r="AHP137" s="10"/>
      <c r="AHQ137" s="10"/>
      <c r="AHR137" s="10"/>
      <c r="AHS137" s="10"/>
      <c r="AHT137" s="10"/>
      <c r="AHU137" s="10"/>
      <c r="AHV137" s="10"/>
      <c r="AHW137" s="10"/>
      <c r="AHX137" s="10"/>
      <c r="AHY137" s="10"/>
      <c r="AHZ137" s="10"/>
      <c r="AIA137" s="10"/>
      <c r="AIB137" s="10"/>
      <c r="AIC137" s="10"/>
      <c r="AID137" s="10"/>
      <c r="AIE137" s="10"/>
      <c r="AIF137" s="10"/>
      <c r="AIG137" s="10"/>
      <c r="AIH137" s="10"/>
      <c r="AII137" s="10"/>
      <c r="AIJ137" s="10"/>
      <c r="AIK137" s="10"/>
      <c r="AIL137" s="10"/>
      <c r="AIM137" s="10"/>
      <c r="AIN137" s="10"/>
      <c r="AIO137" s="10"/>
      <c r="AIP137" s="10"/>
      <c r="AIQ137" s="10"/>
      <c r="AIR137" s="10"/>
      <c r="AIS137" s="10"/>
      <c r="AIT137" s="10"/>
      <c r="AIU137" s="10"/>
      <c r="AIV137" s="10"/>
      <c r="AIW137" s="10"/>
      <c r="AIX137" s="10"/>
      <c r="AIY137" s="10"/>
      <c r="AIZ137" s="10"/>
      <c r="AJA137" s="10"/>
      <c r="AJB137" s="10"/>
      <c r="AJC137" s="10"/>
      <c r="AJD137" s="10"/>
      <c r="AJE137" s="10"/>
      <c r="AJF137" s="10"/>
      <c r="AJG137" s="10"/>
      <c r="AJH137" s="10"/>
      <c r="AJI137" s="10"/>
      <c r="AJJ137" s="10"/>
      <c r="AJK137" s="10"/>
      <c r="AJL137" s="10"/>
      <c r="AJM137" s="10"/>
      <c r="AJN137" s="10"/>
      <c r="AJO137" s="10"/>
      <c r="AJP137" s="10"/>
      <c r="AJQ137" s="10"/>
      <c r="AJR137" s="10"/>
      <c r="AJS137" s="10"/>
      <c r="AJT137" s="10"/>
      <c r="AJU137" s="10"/>
      <c r="AJV137" s="10"/>
      <c r="AJW137" s="10"/>
      <c r="AJX137" s="10"/>
      <c r="AJY137" s="10"/>
      <c r="AJZ137" s="10"/>
      <c r="AKA137" s="10"/>
      <c r="AKB137" s="10"/>
      <c r="AKC137" s="10"/>
      <c r="AKD137" s="10"/>
      <c r="AKE137" s="10"/>
      <c r="AKF137" s="10"/>
      <c r="AKG137" s="10"/>
      <c r="AKH137" s="10"/>
      <c r="AKI137" s="10"/>
      <c r="AKJ137" s="10"/>
      <c r="AKK137" s="10"/>
      <c r="AKL137" s="10"/>
      <c r="AKM137" s="10"/>
      <c r="AKN137" s="10"/>
      <c r="AKO137" s="10"/>
      <c r="AKP137" s="10"/>
      <c r="AKQ137" s="10"/>
      <c r="AKR137" s="10"/>
      <c r="AKS137" s="10"/>
      <c r="AKT137" s="10"/>
      <c r="AKU137" s="10"/>
      <c r="AKV137" s="10"/>
      <c r="AKW137" s="10"/>
      <c r="AKX137" s="10"/>
      <c r="AKY137" s="10"/>
      <c r="AKZ137" s="10"/>
      <c r="ALA137" s="10"/>
      <c r="ALB137" s="10"/>
      <c r="ALC137" s="10"/>
      <c r="ALD137" s="10"/>
      <c r="ALE137" s="10"/>
      <c r="ALF137" s="10"/>
      <c r="ALG137" s="10"/>
      <c r="ALH137" s="10"/>
      <c r="ALI137" s="10"/>
      <c r="ALJ137" s="10"/>
      <c r="ALK137" s="10"/>
      <c r="ALL137" s="10"/>
      <c r="ALM137" s="10"/>
      <c r="ALN137" s="10"/>
      <c r="ALO137" s="10"/>
      <c r="ALP137" s="10"/>
      <c r="ALQ137" s="10"/>
      <c r="ALR137" s="10"/>
      <c r="ALS137" s="10"/>
      <c r="ALT137" s="10"/>
      <c r="ALU137" s="10"/>
      <c r="ALV137" s="10"/>
      <c r="ALW137" s="10"/>
      <c r="ALX137" s="10"/>
      <c r="ALY137" s="10"/>
      <c r="ALZ137" s="10"/>
      <c r="AMA137" s="36"/>
      <c r="AMB137" s="36"/>
      <c r="AMC137" s="36"/>
      <c r="AMD137" s="36"/>
      <c r="AME137" s="36"/>
      <c r="AMF137" s="36"/>
      <c r="AMG137" s="36"/>
      <c r="AMH137" s="36"/>
    </row>
    <row r="138" spans="1:1022">
      <c r="A138" s="16" t="s">
        <v>21</v>
      </c>
      <c r="B138" s="16" t="s">
        <v>566</v>
      </c>
      <c r="C138" s="16" t="s">
        <v>567</v>
      </c>
      <c r="D138" s="16"/>
      <c r="E138" s="17"/>
      <c r="F138" s="16" t="s">
        <v>504</v>
      </c>
      <c r="G138" s="140" t="s">
        <v>568</v>
      </c>
      <c r="H138" s="17">
        <v>11</v>
      </c>
      <c r="I138" s="16" t="s">
        <v>26</v>
      </c>
      <c r="J138" s="19"/>
      <c r="K138" s="127"/>
      <c r="L138" s="18"/>
      <c r="M138" s="19"/>
      <c r="N138" s="34">
        <v>11200</v>
      </c>
      <c r="O138" s="23" t="s">
        <v>569</v>
      </c>
      <c r="P138" s="21">
        <v>41948</v>
      </c>
      <c r="Q138" s="21">
        <v>41949</v>
      </c>
      <c r="R138" s="21" t="s">
        <v>570</v>
      </c>
      <c r="S138" s="16" t="s">
        <v>571</v>
      </c>
      <c r="T138" s="10" t="s">
        <v>416</v>
      </c>
      <c r="U138" s="148" t="s">
        <v>568</v>
      </c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  <c r="XL138" s="10"/>
      <c r="XM138" s="10"/>
      <c r="XN138" s="10"/>
      <c r="XO138" s="10"/>
      <c r="XP138" s="10"/>
      <c r="XQ138" s="10"/>
      <c r="XR138" s="10"/>
      <c r="XS138" s="10"/>
      <c r="XT138" s="10"/>
      <c r="XU138" s="10"/>
      <c r="XV138" s="10"/>
      <c r="XW138" s="10"/>
      <c r="XX138" s="10"/>
      <c r="XY138" s="10"/>
      <c r="XZ138" s="10"/>
      <c r="YA138" s="10"/>
      <c r="YB138" s="10"/>
      <c r="YC138" s="10"/>
      <c r="YD138" s="10"/>
      <c r="YE138" s="10"/>
      <c r="YF138" s="10"/>
      <c r="YG138" s="10"/>
      <c r="YH138" s="10"/>
      <c r="YI138" s="10"/>
      <c r="YJ138" s="10"/>
      <c r="YK138" s="10"/>
      <c r="YL138" s="10"/>
      <c r="YM138" s="10"/>
      <c r="YN138" s="10"/>
      <c r="YO138" s="10"/>
      <c r="YP138" s="10"/>
      <c r="YQ138" s="10"/>
      <c r="YR138" s="10"/>
      <c r="YS138" s="10"/>
      <c r="YT138" s="10"/>
      <c r="YU138" s="10"/>
      <c r="YV138" s="10"/>
      <c r="YW138" s="10"/>
      <c r="YX138" s="10"/>
      <c r="YY138" s="10"/>
      <c r="YZ138" s="10"/>
      <c r="ZA138" s="10"/>
      <c r="ZB138" s="10"/>
      <c r="ZC138" s="10"/>
      <c r="ZD138" s="10"/>
      <c r="ZE138" s="10"/>
      <c r="ZF138" s="10"/>
      <c r="ZG138" s="10"/>
      <c r="ZH138" s="10"/>
      <c r="ZI138" s="10"/>
      <c r="ZJ138" s="10"/>
      <c r="ZK138" s="10"/>
      <c r="ZL138" s="10"/>
      <c r="ZM138" s="10"/>
      <c r="ZN138" s="10"/>
      <c r="ZO138" s="10"/>
      <c r="ZP138" s="10"/>
      <c r="ZQ138" s="10"/>
      <c r="ZR138" s="10"/>
      <c r="ZS138" s="10"/>
      <c r="ZT138" s="10"/>
      <c r="ZU138" s="10"/>
      <c r="ZV138" s="10"/>
      <c r="ZW138" s="10"/>
      <c r="ZX138" s="10"/>
      <c r="ZY138" s="10"/>
      <c r="ZZ138" s="10"/>
      <c r="AAA138" s="10"/>
      <c r="AAB138" s="10"/>
      <c r="AAC138" s="10"/>
      <c r="AAD138" s="10"/>
      <c r="AAE138" s="10"/>
      <c r="AAF138" s="10"/>
      <c r="AAG138" s="10"/>
      <c r="AAH138" s="10"/>
      <c r="AAI138" s="10"/>
      <c r="AAJ138" s="10"/>
      <c r="AAK138" s="10"/>
      <c r="AAL138" s="10"/>
      <c r="AAM138" s="10"/>
      <c r="AAN138" s="10"/>
      <c r="AAO138" s="10"/>
      <c r="AAP138" s="10"/>
      <c r="AAQ138" s="10"/>
      <c r="AAR138" s="10"/>
      <c r="AAS138" s="10"/>
      <c r="AAT138" s="10"/>
      <c r="AAU138" s="10"/>
      <c r="AAV138" s="10"/>
      <c r="AAW138" s="10"/>
      <c r="AAX138" s="10"/>
      <c r="AAY138" s="10"/>
      <c r="AAZ138" s="10"/>
      <c r="ABA138" s="10"/>
      <c r="ABB138" s="10"/>
      <c r="ABC138" s="10"/>
      <c r="ABD138" s="10"/>
      <c r="ABE138" s="10"/>
      <c r="ABF138" s="10"/>
      <c r="ABG138" s="10"/>
      <c r="ABH138" s="10"/>
      <c r="ABI138" s="10"/>
      <c r="ABJ138" s="10"/>
      <c r="ABK138" s="10"/>
      <c r="ABL138" s="10"/>
      <c r="ABM138" s="10"/>
      <c r="ABN138" s="10"/>
      <c r="ABO138" s="10"/>
      <c r="ABP138" s="10"/>
      <c r="ABQ138" s="10"/>
      <c r="ABR138" s="10"/>
      <c r="ABS138" s="10"/>
      <c r="ABT138" s="10"/>
      <c r="ABU138" s="10"/>
      <c r="ABV138" s="10"/>
      <c r="ABW138" s="10"/>
      <c r="ABX138" s="10"/>
      <c r="ABY138" s="10"/>
      <c r="ABZ138" s="10"/>
      <c r="ACA138" s="10"/>
      <c r="ACB138" s="10"/>
      <c r="ACC138" s="10"/>
      <c r="ACD138" s="10"/>
      <c r="ACE138" s="10"/>
      <c r="ACF138" s="10"/>
      <c r="ACG138" s="10"/>
      <c r="ACH138" s="10"/>
      <c r="ACI138" s="10"/>
      <c r="ACJ138" s="10"/>
      <c r="ACK138" s="10"/>
      <c r="ACL138" s="10"/>
      <c r="ACM138" s="10"/>
      <c r="ACN138" s="10"/>
      <c r="ACO138" s="10"/>
      <c r="ACP138" s="10"/>
      <c r="ACQ138" s="10"/>
      <c r="ACR138" s="10"/>
      <c r="ACS138" s="10"/>
      <c r="ACT138" s="10"/>
      <c r="ACU138" s="10"/>
      <c r="ACV138" s="10"/>
      <c r="ACW138" s="10"/>
      <c r="ACX138" s="10"/>
      <c r="ACY138" s="10"/>
      <c r="ACZ138" s="10"/>
      <c r="ADA138" s="10"/>
      <c r="ADB138" s="10"/>
      <c r="ADC138" s="10"/>
      <c r="ADD138" s="10"/>
      <c r="ADE138" s="10"/>
      <c r="ADF138" s="10"/>
      <c r="ADG138" s="10"/>
      <c r="ADH138" s="10"/>
      <c r="ADI138" s="10"/>
      <c r="ADJ138" s="10"/>
      <c r="ADK138" s="10"/>
      <c r="ADL138" s="10"/>
      <c r="ADM138" s="10"/>
      <c r="ADN138" s="10"/>
      <c r="ADO138" s="10"/>
      <c r="ADP138" s="10"/>
      <c r="ADQ138" s="10"/>
      <c r="ADR138" s="10"/>
      <c r="ADS138" s="10"/>
      <c r="ADT138" s="10"/>
      <c r="ADU138" s="10"/>
      <c r="ADV138" s="10"/>
      <c r="ADW138" s="10"/>
      <c r="ADX138" s="10"/>
      <c r="ADY138" s="10"/>
      <c r="ADZ138" s="10"/>
      <c r="AEA138" s="10"/>
      <c r="AEB138" s="10"/>
      <c r="AEC138" s="10"/>
      <c r="AED138" s="10"/>
      <c r="AEE138" s="10"/>
      <c r="AEF138" s="10"/>
      <c r="AEG138" s="10"/>
      <c r="AEH138" s="10"/>
      <c r="AEI138" s="10"/>
      <c r="AEJ138" s="10"/>
      <c r="AEK138" s="10"/>
      <c r="AEL138" s="10"/>
      <c r="AEM138" s="10"/>
      <c r="AEN138" s="10"/>
      <c r="AEO138" s="10"/>
      <c r="AEP138" s="10"/>
      <c r="AEQ138" s="10"/>
      <c r="AER138" s="10"/>
      <c r="AES138" s="10"/>
      <c r="AET138" s="10"/>
      <c r="AEU138" s="10"/>
      <c r="AEV138" s="10"/>
      <c r="AEW138" s="10"/>
      <c r="AEX138" s="10"/>
      <c r="AEY138" s="10"/>
      <c r="AEZ138" s="10"/>
      <c r="AFA138" s="10"/>
      <c r="AFB138" s="10"/>
      <c r="AFC138" s="10"/>
      <c r="AFD138" s="10"/>
      <c r="AFE138" s="10"/>
      <c r="AFF138" s="10"/>
      <c r="AFG138" s="10"/>
      <c r="AFH138" s="10"/>
      <c r="AFI138" s="10"/>
      <c r="AFJ138" s="10"/>
      <c r="AFK138" s="10"/>
      <c r="AFL138" s="10"/>
      <c r="AFM138" s="10"/>
      <c r="AFN138" s="10"/>
      <c r="AFO138" s="10"/>
      <c r="AFP138" s="10"/>
      <c r="AFQ138" s="10"/>
      <c r="AFR138" s="10"/>
      <c r="AFS138" s="10"/>
      <c r="AFT138" s="10"/>
      <c r="AFU138" s="10"/>
      <c r="AFV138" s="10"/>
      <c r="AFW138" s="10"/>
      <c r="AFX138" s="10"/>
      <c r="AFY138" s="10"/>
      <c r="AFZ138" s="10"/>
      <c r="AGA138" s="10"/>
      <c r="AGB138" s="10"/>
      <c r="AGC138" s="10"/>
      <c r="AGD138" s="10"/>
      <c r="AGE138" s="10"/>
      <c r="AGF138" s="10"/>
      <c r="AGG138" s="10"/>
      <c r="AGH138" s="10"/>
      <c r="AGI138" s="10"/>
      <c r="AGJ138" s="10"/>
      <c r="AGK138" s="10"/>
      <c r="AGL138" s="10"/>
      <c r="AGM138" s="10"/>
      <c r="AGN138" s="10"/>
      <c r="AGO138" s="10"/>
      <c r="AGP138" s="10"/>
      <c r="AGQ138" s="10"/>
      <c r="AGR138" s="10"/>
      <c r="AGS138" s="10"/>
      <c r="AGT138" s="10"/>
      <c r="AGU138" s="10"/>
      <c r="AGV138" s="10"/>
      <c r="AGW138" s="10"/>
      <c r="AGX138" s="10"/>
      <c r="AGY138" s="10"/>
      <c r="AGZ138" s="10"/>
      <c r="AHA138" s="10"/>
      <c r="AHB138" s="10"/>
      <c r="AHC138" s="10"/>
      <c r="AHD138" s="10"/>
      <c r="AHE138" s="10"/>
      <c r="AHF138" s="10"/>
      <c r="AHG138" s="10"/>
      <c r="AHH138" s="10"/>
      <c r="AHI138" s="10"/>
      <c r="AHJ138" s="10"/>
      <c r="AHK138" s="10"/>
      <c r="AHL138" s="10"/>
      <c r="AHM138" s="10"/>
      <c r="AHN138" s="10"/>
      <c r="AHO138" s="10"/>
      <c r="AHP138" s="10"/>
      <c r="AHQ138" s="10"/>
      <c r="AHR138" s="10"/>
      <c r="AHS138" s="10"/>
      <c r="AHT138" s="10"/>
      <c r="AHU138" s="10"/>
      <c r="AHV138" s="10"/>
      <c r="AHW138" s="10"/>
      <c r="AHX138" s="10"/>
      <c r="AHY138" s="10"/>
      <c r="AHZ138" s="10"/>
      <c r="AIA138" s="10"/>
      <c r="AIB138" s="10"/>
      <c r="AIC138" s="10"/>
      <c r="AID138" s="10"/>
      <c r="AIE138" s="10"/>
      <c r="AIF138" s="10"/>
      <c r="AIG138" s="10"/>
      <c r="AIH138" s="10"/>
      <c r="AII138" s="10"/>
      <c r="AIJ138" s="10"/>
      <c r="AIK138" s="10"/>
      <c r="AIL138" s="10"/>
      <c r="AIM138" s="10"/>
      <c r="AIN138" s="10"/>
      <c r="AIO138" s="10"/>
      <c r="AIP138" s="10"/>
      <c r="AIQ138" s="10"/>
      <c r="AIR138" s="10"/>
      <c r="AIS138" s="10"/>
      <c r="AIT138" s="10"/>
      <c r="AIU138" s="10"/>
      <c r="AIV138" s="10"/>
      <c r="AIW138" s="10"/>
      <c r="AIX138" s="10"/>
      <c r="AIY138" s="10"/>
      <c r="AIZ138" s="10"/>
      <c r="AJA138" s="10"/>
      <c r="AJB138" s="10"/>
      <c r="AJC138" s="10"/>
      <c r="AJD138" s="10"/>
      <c r="AJE138" s="10"/>
      <c r="AJF138" s="10"/>
      <c r="AJG138" s="10"/>
      <c r="AJH138" s="10"/>
      <c r="AJI138" s="10"/>
      <c r="AJJ138" s="10"/>
      <c r="AJK138" s="10"/>
      <c r="AJL138" s="10"/>
      <c r="AJM138" s="10"/>
      <c r="AJN138" s="10"/>
      <c r="AJO138" s="10"/>
      <c r="AJP138" s="10"/>
      <c r="AJQ138" s="10"/>
      <c r="AJR138" s="10"/>
      <c r="AJS138" s="10"/>
      <c r="AJT138" s="10"/>
      <c r="AJU138" s="10"/>
      <c r="AJV138" s="10"/>
      <c r="AJW138" s="10"/>
      <c r="AJX138" s="10"/>
      <c r="AJY138" s="10"/>
      <c r="AJZ138" s="10"/>
      <c r="AKA138" s="10"/>
      <c r="AKB138" s="10"/>
      <c r="AKC138" s="10"/>
      <c r="AKD138" s="10"/>
      <c r="AKE138" s="10"/>
      <c r="AKF138" s="10"/>
      <c r="AKG138" s="10"/>
      <c r="AKH138" s="10"/>
      <c r="AKI138" s="10"/>
      <c r="AKJ138" s="10"/>
      <c r="AKK138" s="10"/>
      <c r="AKL138" s="10"/>
      <c r="AKM138" s="10"/>
      <c r="AKN138" s="10"/>
      <c r="AKO138" s="10"/>
      <c r="AKP138" s="10"/>
      <c r="AKQ138" s="10"/>
      <c r="AKR138" s="10"/>
      <c r="AKS138" s="10"/>
      <c r="AKT138" s="10"/>
      <c r="AKU138" s="10"/>
      <c r="AKV138" s="10"/>
      <c r="AKW138" s="10"/>
      <c r="AKX138" s="10"/>
      <c r="AKY138" s="10"/>
      <c r="AKZ138" s="10"/>
      <c r="ALA138" s="10"/>
      <c r="ALB138" s="10"/>
      <c r="ALC138" s="10"/>
      <c r="ALD138" s="10"/>
      <c r="ALE138" s="10"/>
      <c r="ALF138" s="10"/>
      <c r="ALG138" s="10"/>
      <c r="ALH138" s="10"/>
      <c r="ALI138" s="10"/>
      <c r="ALJ138" s="10"/>
      <c r="ALK138" s="10"/>
      <c r="ALL138" s="10"/>
      <c r="ALM138" s="10"/>
      <c r="ALN138" s="10"/>
      <c r="ALO138" s="10"/>
      <c r="ALP138" s="10"/>
      <c r="ALQ138" s="10"/>
      <c r="ALR138" s="10"/>
      <c r="ALS138" s="10"/>
      <c r="ALT138" s="10"/>
      <c r="ALU138" s="10"/>
      <c r="ALV138" s="10"/>
      <c r="ALW138" s="10"/>
      <c r="ALX138" s="10"/>
      <c r="ALY138" s="10"/>
      <c r="ALZ138" s="10"/>
      <c r="AMA138" s="36"/>
      <c r="AMB138" s="36"/>
      <c r="AMC138" s="36"/>
      <c r="AMD138" s="36"/>
      <c r="AME138" s="36"/>
      <c r="AMF138" s="36"/>
      <c r="AMG138" s="36"/>
      <c r="AMH138" s="36"/>
    </row>
    <row r="139" spans="1:1022">
      <c r="A139" s="16" t="s">
        <v>21</v>
      </c>
      <c r="B139" s="16" t="s">
        <v>572</v>
      </c>
      <c r="C139" s="16" t="s">
        <v>573</v>
      </c>
      <c r="D139" s="16"/>
      <c r="E139" s="17"/>
      <c r="F139" s="138" t="s">
        <v>440</v>
      </c>
      <c r="G139" s="30" t="s">
        <v>574</v>
      </c>
      <c r="H139" s="17">
        <v>6</v>
      </c>
      <c r="I139" s="16" t="s">
        <v>26</v>
      </c>
      <c r="J139" s="19"/>
      <c r="K139" s="127">
        <v>2.1000000000000001E-2</v>
      </c>
      <c r="L139" s="18">
        <f>SUM(K139*H139)</f>
        <v>0.126</v>
      </c>
      <c r="M139" s="19"/>
      <c r="N139" s="34">
        <f>$T$1*H139</f>
        <v>6000</v>
      </c>
      <c r="O139" s="17" t="s">
        <v>575</v>
      </c>
      <c r="P139" s="21">
        <v>41901</v>
      </c>
      <c r="Q139" s="21">
        <v>41914</v>
      </c>
      <c r="R139" s="21" t="s">
        <v>576</v>
      </c>
      <c r="S139" s="16"/>
      <c r="T139" s="10" t="s">
        <v>416</v>
      </c>
      <c r="U139" s="33" t="s">
        <v>577</v>
      </c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  <c r="XL139" s="10"/>
      <c r="XM139" s="10"/>
      <c r="XN139" s="10"/>
      <c r="XO139" s="10"/>
      <c r="XP139" s="10"/>
      <c r="XQ139" s="10"/>
      <c r="XR139" s="10"/>
      <c r="XS139" s="10"/>
      <c r="XT139" s="10"/>
      <c r="XU139" s="10"/>
      <c r="XV139" s="10"/>
      <c r="XW139" s="10"/>
      <c r="XX139" s="10"/>
      <c r="XY139" s="10"/>
      <c r="XZ139" s="10"/>
      <c r="YA139" s="10"/>
      <c r="YB139" s="10"/>
      <c r="YC139" s="10"/>
      <c r="YD139" s="10"/>
      <c r="YE139" s="10"/>
      <c r="YF139" s="10"/>
      <c r="YG139" s="10"/>
      <c r="YH139" s="10"/>
      <c r="YI139" s="10"/>
      <c r="YJ139" s="10"/>
      <c r="YK139" s="10"/>
      <c r="YL139" s="10"/>
      <c r="YM139" s="10"/>
      <c r="YN139" s="10"/>
      <c r="YO139" s="10"/>
      <c r="YP139" s="10"/>
      <c r="YQ139" s="10"/>
      <c r="YR139" s="10"/>
      <c r="YS139" s="10"/>
      <c r="YT139" s="10"/>
      <c r="YU139" s="10"/>
      <c r="YV139" s="10"/>
      <c r="YW139" s="10"/>
      <c r="YX139" s="10"/>
      <c r="YY139" s="10"/>
      <c r="YZ139" s="10"/>
      <c r="ZA139" s="10"/>
      <c r="ZB139" s="10"/>
      <c r="ZC139" s="10"/>
      <c r="ZD139" s="10"/>
      <c r="ZE139" s="10"/>
      <c r="ZF139" s="10"/>
      <c r="ZG139" s="10"/>
      <c r="ZH139" s="10"/>
      <c r="ZI139" s="10"/>
      <c r="ZJ139" s="10"/>
      <c r="ZK139" s="10"/>
      <c r="ZL139" s="10"/>
      <c r="ZM139" s="10"/>
      <c r="ZN139" s="10"/>
      <c r="ZO139" s="10"/>
      <c r="ZP139" s="10"/>
      <c r="ZQ139" s="10"/>
      <c r="ZR139" s="10"/>
      <c r="ZS139" s="10"/>
      <c r="ZT139" s="10"/>
      <c r="ZU139" s="10"/>
      <c r="ZV139" s="10"/>
      <c r="ZW139" s="10"/>
      <c r="ZX139" s="10"/>
      <c r="ZY139" s="10"/>
      <c r="ZZ139" s="10"/>
      <c r="AAA139" s="10"/>
      <c r="AAB139" s="10"/>
      <c r="AAC139" s="10"/>
      <c r="AAD139" s="10"/>
      <c r="AAE139" s="10"/>
      <c r="AAF139" s="10"/>
      <c r="AAG139" s="10"/>
      <c r="AAH139" s="10"/>
      <c r="AAI139" s="10"/>
      <c r="AAJ139" s="10"/>
      <c r="AAK139" s="10"/>
      <c r="AAL139" s="10"/>
      <c r="AAM139" s="10"/>
      <c r="AAN139" s="10"/>
      <c r="AAO139" s="10"/>
      <c r="AAP139" s="10"/>
      <c r="AAQ139" s="10"/>
      <c r="AAR139" s="10"/>
      <c r="AAS139" s="10"/>
      <c r="AAT139" s="10"/>
      <c r="AAU139" s="10"/>
      <c r="AAV139" s="10"/>
      <c r="AAW139" s="10"/>
      <c r="AAX139" s="10"/>
      <c r="AAY139" s="10"/>
      <c r="AAZ139" s="10"/>
      <c r="ABA139" s="10"/>
      <c r="ABB139" s="10"/>
      <c r="ABC139" s="10"/>
      <c r="ABD139" s="10"/>
      <c r="ABE139" s="10"/>
      <c r="ABF139" s="10"/>
      <c r="ABG139" s="10"/>
      <c r="ABH139" s="10"/>
      <c r="ABI139" s="10"/>
      <c r="ABJ139" s="10"/>
      <c r="ABK139" s="10"/>
      <c r="ABL139" s="10"/>
      <c r="ABM139" s="10"/>
      <c r="ABN139" s="10"/>
      <c r="ABO139" s="10"/>
      <c r="ABP139" s="10"/>
      <c r="ABQ139" s="10"/>
      <c r="ABR139" s="10"/>
      <c r="ABS139" s="10"/>
      <c r="ABT139" s="10"/>
      <c r="ABU139" s="10"/>
      <c r="ABV139" s="10"/>
      <c r="ABW139" s="10"/>
      <c r="ABX139" s="10"/>
      <c r="ABY139" s="10"/>
      <c r="ABZ139" s="10"/>
      <c r="ACA139" s="10"/>
      <c r="ACB139" s="10"/>
      <c r="ACC139" s="10"/>
      <c r="ACD139" s="10"/>
      <c r="ACE139" s="10"/>
      <c r="ACF139" s="10"/>
      <c r="ACG139" s="10"/>
      <c r="ACH139" s="10"/>
      <c r="ACI139" s="10"/>
      <c r="ACJ139" s="10"/>
      <c r="ACK139" s="10"/>
      <c r="ACL139" s="10"/>
      <c r="ACM139" s="10"/>
      <c r="ACN139" s="10"/>
      <c r="ACO139" s="10"/>
      <c r="ACP139" s="10"/>
      <c r="ACQ139" s="10"/>
      <c r="ACR139" s="10"/>
      <c r="ACS139" s="10"/>
      <c r="ACT139" s="10"/>
      <c r="ACU139" s="10"/>
      <c r="ACV139" s="10"/>
      <c r="ACW139" s="10"/>
      <c r="ACX139" s="10"/>
      <c r="ACY139" s="10"/>
      <c r="ACZ139" s="10"/>
      <c r="ADA139" s="10"/>
      <c r="ADB139" s="10"/>
      <c r="ADC139" s="10"/>
      <c r="ADD139" s="10"/>
      <c r="ADE139" s="10"/>
      <c r="ADF139" s="10"/>
      <c r="ADG139" s="10"/>
      <c r="ADH139" s="10"/>
      <c r="ADI139" s="10"/>
      <c r="ADJ139" s="10"/>
      <c r="ADK139" s="10"/>
      <c r="ADL139" s="10"/>
      <c r="ADM139" s="10"/>
      <c r="ADN139" s="10"/>
      <c r="ADO139" s="10"/>
      <c r="ADP139" s="10"/>
      <c r="ADQ139" s="10"/>
      <c r="ADR139" s="10"/>
      <c r="ADS139" s="10"/>
      <c r="ADT139" s="10"/>
      <c r="ADU139" s="10"/>
      <c r="ADV139" s="10"/>
      <c r="ADW139" s="10"/>
      <c r="ADX139" s="10"/>
      <c r="ADY139" s="10"/>
      <c r="ADZ139" s="10"/>
      <c r="AEA139" s="10"/>
      <c r="AEB139" s="10"/>
      <c r="AEC139" s="10"/>
      <c r="AED139" s="10"/>
      <c r="AEE139" s="10"/>
      <c r="AEF139" s="10"/>
      <c r="AEG139" s="10"/>
      <c r="AEH139" s="10"/>
      <c r="AEI139" s="10"/>
      <c r="AEJ139" s="10"/>
      <c r="AEK139" s="10"/>
      <c r="AEL139" s="10"/>
      <c r="AEM139" s="10"/>
      <c r="AEN139" s="10"/>
      <c r="AEO139" s="10"/>
      <c r="AEP139" s="10"/>
      <c r="AEQ139" s="10"/>
      <c r="AER139" s="10"/>
      <c r="AES139" s="10"/>
      <c r="AET139" s="10"/>
      <c r="AEU139" s="10"/>
      <c r="AEV139" s="10"/>
      <c r="AEW139" s="10"/>
      <c r="AEX139" s="10"/>
      <c r="AEY139" s="10"/>
      <c r="AEZ139" s="10"/>
      <c r="AFA139" s="10"/>
      <c r="AFB139" s="10"/>
      <c r="AFC139" s="10"/>
      <c r="AFD139" s="10"/>
      <c r="AFE139" s="10"/>
      <c r="AFF139" s="10"/>
      <c r="AFG139" s="10"/>
      <c r="AFH139" s="10"/>
      <c r="AFI139" s="10"/>
      <c r="AFJ139" s="10"/>
      <c r="AFK139" s="10"/>
      <c r="AFL139" s="10"/>
      <c r="AFM139" s="10"/>
      <c r="AFN139" s="10"/>
      <c r="AFO139" s="10"/>
      <c r="AFP139" s="10"/>
      <c r="AFQ139" s="10"/>
      <c r="AFR139" s="10"/>
      <c r="AFS139" s="10"/>
      <c r="AFT139" s="10"/>
      <c r="AFU139" s="10"/>
      <c r="AFV139" s="10"/>
      <c r="AFW139" s="10"/>
      <c r="AFX139" s="10"/>
      <c r="AFY139" s="10"/>
      <c r="AFZ139" s="10"/>
      <c r="AGA139" s="10"/>
      <c r="AGB139" s="10"/>
      <c r="AGC139" s="10"/>
      <c r="AGD139" s="10"/>
      <c r="AGE139" s="10"/>
      <c r="AGF139" s="10"/>
      <c r="AGG139" s="10"/>
      <c r="AGH139" s="10"/>
      <c r="AGI139" s="10"/>
      <c r="AGJ139" s="10"/>
      <c r="AGK139" s="10"/>
      <c r="AGL139" s="10"/>
      <c r="AGM139" s="10"/>
      <c r="AGN139" s="10"/>
      <c r="AGO139" s="10"/>
      <c r="AGP139" s="10"/>
      <c r="AGQ139" s="10"/>
      <c r="AGR139" s="10"/>
      <c r="AGS139" s="10"/>
      <c r="AGT139" s="10"/>
      <c r="AGU139" s="10"/>
      <c r="AGV139" s="10"/>
      <c r="AGW139" s="10"/>
      <c r="AGX139" s="10"/>
      <c r="AGY139" s="10"/>
      <c r="AGZ139" s="10"/>
      <c r="AHA139" s="10"/>
      <c r="AHB139" s="10"/>
      <c r="AHC139" s="10"/>
      <c r="AHD139" s="10"/>
      <c r="AHE139" s="10"/>
      <c r="AHF139" s="10"/>
      <c r="AHG139" s="10"/>
      <c r="AHH139" s="10"/>
      <c r="AHI139" s="10"/>
      <c r="AHJ139" s="10"/>
      <c r="AHK139" s="10"/>
      <c r="AHL139" s="10"/>
      <c r="AHM139" s="10"/>
      <c r="AHN139" s="10"/>
      <c r="AHO139" s="10"/>
      <c r="AHP139" s="10"/>
      <c r="AHQ139" s="10"/>
      <c r="AHR139" s="10"/>
      <c r="AHS139" s="10"/>
      <c r="AHT139" s="10"/>
      <c r="AHU139" s="10"/>
      <c r="AHV139" s="10"/>
      <c r="AHW139" s="10"/>
      <c r="AHX139" s="10"/>
      <c r="AHY139" s="10"/>
      <c r="AHZ139" s="10"/>
      <c r="AIA139" s="10"/>
      <c r="AIB139" s="10"/>
      <c r="AIC139" s="10"/>
      <c r="AID139" s="10"/>
      <c r="AIE139" s="10"/>
      <c r="AIF139" s="10"/>
      <c r="AIG139" s="10"/>
      <c r="AIH139" s="10"/>
      <c r="AII139" s="10"/>
      <c r="AIJ139" s="10"/>
      <c r="AIK139" s="10"/>
      <c r="AIL139" s="10"/>
      <c r="AIM139" s="10"/>
      <c r="AIN139" s="10"/>
      <c r="AIO139" s="10"/>
      <c r="AIP139" s="10"/>
      <c r="AIQ139" s="10"/>
      <c r="AIR139" s="10"/>
      <c r="AIS139" s="10"/>
      <c r="AIT139" s="10"/>
      <c r="AIU139" s="10"/>
      <c r="AIV139" s="10"/>
      <c r="AIW139" s="10"/>
      <c r="AIX139" s="10"/>
      <c r="AIY139" s="10"/>
      <c r="AIZ139" s="10"/>
      <c r="AJA139" s="10"/>
      <c r="AJB139" s="10"/>
      <c r="AJC139" s="10"/>
      <c r="AJD139" s="10"/>
      <c r="AJE139" s="10"/>
      <c r="AJF139" s="10"/>
      <c r="AJG139" s="10"/>
      <c r="AJH139" s="10"/>
      <c r="AJI139" s="10"/>
      <c r="AJJ139" s="10"/>
      <c r="AJK139" s="10"/>
      <c r="AJL139" s="10"/>
      <c r="AJM139" s="10"/>
      <c r="AJN139" s="10"/>
      <c r="AJO139" s="10"/>
      <c r="AJP139" s="10"/>
      <c r="AJQ139" s="10"/>
      <c r="AJR139" s="10"/>
      <c r="AJS139" s="10"/>
      <c r="AJT139" s="10"/>
      <c r="AJU139" s="10"/>
      <c r="AJV139" s="10"/>
      <c r="AJW139" s="10"/>
      <c r="AJX139" s="10"/>
      <c r="AJY139" s="10"/>
      <c r="AJZ139" s="10"/>
      <c r="AKA139" s="10"/>
      <c r="AKB139" s="10"/>
      <c r="AKC139" s="10"/>
      <c r="AKD139" s="10"/>
      <c r="AKE139" s="10"/>
      <c r="AKF139" s="10"/>
      <c r="AKG139" s="10"/>
      <c r="AKH139" s="10"/>
      <c r="AKI139" s="10"/>
      <c r="AKJ139" s="10"/>
      <c r="AKK139" s="10"/>
      <c r="AKL139" s="10"/>
      <c r="AKM139" s="10"/>
      <c r="AKN139" s="10"/>
      <c r="AKO139" s="10"/>
      <c r="AKP139" s="10"/>
      <c r="AKQ139" s="10"/>
      <c r="AKR139" s="10"/>
      <c r="AKS139" s="10"/>
      <c r="AKT139" s="10"/>
      <c r="AKU139" s="10"/>
      <c r="AKV139" s="10"/>
      <c r="AKW139" s="10"/>
      <c r="AKX139" s="10"/>
      <c r="AKY139" s="10"/>
      <c r="AKZ139" s="10"/>
      <c r="ALA139" s="10"/>
      <c r="ALB139" s="10"/>
      <c r="ALC139" s="10"/>
      <c r="ALD139" s="10"/>
      <c r="ALE139" s="10"/>
      <c r="ALF139" s="10"/>
      <c r="ALG139" s="10"/>
      <c r="ALH139" s="10"/>
      <c r="ALI139" s="10"/>
      <c r="ALJ139" s="10"/>
      <c r="ALK139" s="10"/>
      <c r="ALL139" s="10"/>
      <c r="ALM139" s="10"/>
      <c r="ALN139" s="10"/>
      <c r="ALO139" s="10"/>
      <c r="ALP139" s="10"/>
      <c r="ALQ139" s="10"/>
      <c r="ALR139" s="10"/>
      <c r="ALS139" s="10"/>
      <c r="ALT139" s="10"/>
      <c r="ALU139" s="10"/>
      <c r="ALV139" s="10"/>
      <c r="ALW139" s="10"/>
      <c r="ALX139" s="10"/>
      <c r="ALY139" s="10"/>
      <c r="ALZ139" s="10"/>
    </row>
    <row r="140" spans="1:1022">
      <c r="A140" s="16" t="s">
        <v>21</v>
      </c>
      <c r="B140" s="16" t="s">
        <v>578</v>
      </c>
      <c r="C140" s="16" t="s">
        <v>579</v>
      </c>
      <c r="D140" s="16"/>
      <c r="E140" s="17"/>
      <c r="F140" s="138" t="s">
        <v>440</v>
      </c>
      <c r="G140" s="126" t="s">
        <v>580</v>
      </c>
      <c r="H140" s="17">
        <v>5</v>
      </c>
      <c r="I140" s="16" t="s">
        <v>26</v>
      </c>
      <c r="J140" s="19"/>
      <c r="K140" s="127">
        <v>2.5000000000000001E-2</v>
      </c>
      <c r="L140" s="18">
        <f>SUM(K140*H140)</f>
        <v>0.125</v>
      </c>
      <c r="M140" s="19"/>
      <c r="N140" s="34">
        <f>$T$1*H140</f>
        <v>5000</v>
      </c>
      <c r="O140" s="23" t="s">
        <v>545</v>
      </c>
      <c r="P140" s="21">
        <v>41929</v>
      </c>
      <c r="Q140" s="21">
        <v>41932</v>
      </c>
      <c r="R140" s="21" t="s">
        <v>581</v>
      </c>
      <c r="S140" s="16" t="s">
        <v>582</v>
      </c>
      <c r="T140" s="10"/>
      <c r="U140" s="33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  <c r="XL140" s="10"/>
      <c r="XM140" s="10"/>
      <c r="XN140" s="10"/>
      <c r="XO140" s="10"/>
      <c r="XP140" s="10"/>
      <c r="XQ140" s="10"/>
      <c r="XR140" s="10"/>
      <c r="XS140" s="10"/>
      <c r="XT140" s="10"/>
      <c r="XU140" s="10"/>
      <c r="XV140" s="10"/>
      <c r="XW140" s="10"/>
      <c r="XX140" s="10"/>
      <c r="XY140" s="10"/>
      <c r="XZ140" s="10"/>
      <c r="YA140" s="10"/>
      <c r="YB140" s="10"/>
      <c r="YC140" s="10"/>
      <c r="YD140" s="10"/>
      <c r="YE140" s="10"/>
      <c r="YF140" s="10"/>
      <c r="YG140" s="10"/>
      <c r="YH140" s="10"/>
      <c r="YI140" s="10"/>
      <c r="YJ140" s="10"/>
      <c r="YK140" s="10"/>
      <c r="YL140" s="10"/>
      <c r="YM140" s="10"/>
      <c r="YN140" s="10"/>
      <c r="YO140" s="10"/>
      <c r="YP140" s="10"/>
      <c r="YQ140" s="10"/>
      <c r="YR140" s="10"/>
      <c r="YS140" s="10"/>
      <c r="YT140" s="10"/>
      <c r="YU140" s="10"/>
      <c r="YV140" s="10"/>
      <c r="YW140" s="10"/>
      <c r="YX140" s="10"/>
      <c r="YY140" s="10"/>
      <c r="YZ140" s="10"/>
      <c r="ZA140" s="10"/>
      <c r="ZB140" s="10"/>
      <c r="ZC140" s="10"/>
      <c r="ZD140" s="10"/>
      <c r="ZE140" s="10"/>
      <c r="ZF140" s="10"/>
      <c r="ZG140" s="10"/>
      <c r="ZH140" s="10"/>
      <c r="ZI140" s="10"/>
      <c r="ZJ140" s="10"/>
      <c r="ZK140" s="10"/>
      <c r="ZL140" s="10"/>
      <c r="ZM140" s="10"/>
      <c r="ZN140" s="10"/>
      <c r="ZO140" s="10"/>
      <c r="ZP140" s="10"/>
      <c r="ZQ140" s="10"/>
      <c r="ZR140" s="10"/>
      <c r="ZS140" s="10"/>
      <c r="ZT140" s="10"/>
      <c r="ZU140" s="10"/>
      <c r="ZV140" s="10"/>
      <c r="ZW140" s="10"/>
      <c r="ZX140" s="10"/>
      <c r="ZY140" s="10"/>
      <c r="ZZ140" s="10"/>
      <c r="AAA140" s="10"/>
      <c r="AAB140" s="10"/>
      <c r="AAC140" s="10"/>
      <c r="AAD140" s="10"/>
      <c r="AAE140" s="10"/>
      <c r="AAF140" s="10"/>
      <c r="AAG140" s="10"/>
      <c r="AAH140" s="10"/>
      <c r="AAI140" s="10"/>
      <c r="AAJ140" s="10"/>
      <c r="AAK140" s="10"/>
      <c r="AAL140" s="10"/>
      <c r="AAM140" s="10"/>
      <c r="AAN140" s="10"/>
      <c r="AAO140" s="10"/>
      <c r="AAP140" s="10"/>
      <c r="AAQ140" s="10"/>
      <c r="AAR140" s="10"/>
      <c r="AAS140" s="10"/>
      <c r="AAT140" s="10"/>
      <c r="AAU140" s="10"/>
      <c r="AAV140" s="10"/>
      <c r="AAW140" s="10"/>
      <c r="AAX140" s="10"/>
      <c r="AAY140" s="10"/>
      <c r="AAZ140" s="10"/>
      <c r="ABA140" s="10"/>
      <c r="ABB140" s="10"/>
      <c r="ABC140" s="10"/>
      <c r="ABD140" s="10"/>
      <c r="ABE140" s="10"/>
      <c r="ABF140" s="10"/>
      <c r="ABG140" s="10"/>
      <c r="ABH140" s="10"/>
      <c r="ABI140" s="10"/>
      <c r="ABJ140" s="10"/>
      <c r="ABK140" s="10"/>
      <c r="ABL140" s="10"/>
      <c r="ABM140" s="10"/>
      <c r="ABN140" s="10"/>
      <c r="ABO140" s="10"/>
      <c r="ABP140" s="10"/>
      <c r="ABQ140" s="10"/>
      <c r="ABR140" s="10"/>
      <c r="ABS140" s="10"/>
      <c r="ABT140" s="10"/>
      <c r="ABU140" s="10"/>
      <c r="ABV140" s="10"/>
      <c r="ABW140" s="10"/>
      <c r="ABX140" s="10"/>
      <c r="ABY140" s="10"/>
      <c r="ABZ140" s="10"/>
      <c r="ACA140" s="10"/>
      <c r="ACB140" s="10"/>
      <c r="ACC140" s="10"/>
      <c r="ACD140" s="10"/>
      <c r="ACE140" s="10"/>
      <c r="ACF140" s="10"/>
      <c r="ACG140" s="10"/>
      <c r="ACH140" s="10"/>
      <c r="ACI140" s="10"/>
      <c r="ACJ140" s="10"/>
      <c r="ACK140" s="10"/>
      <c r="ACL140" s="10"/>
      <c r="ACM140" s="10"/>
      <c r="ACN140" s="10"/>
      <c r="ACO140" s="10"/>
      <c r="ACP140" s="10"/>
      <c r="ACQ140" s="10"/>
      <c r="ACR140" s="10"/>
      <c r="ACS140" s="10"/>
      <c r="ACT140" s="10"/>
      <c r="ACU140" s="10"/>
      <c r="ACV140" s="10"/>
      <c r="ACW140" s="10"/>
      <c r="ACX140" s="10"/>
      <c r="ACY140" s="10"/>
      <c r="ACZ140" s="10"/>
      <c r="ADA140" s="10"/>
      <c r="ADB140" s="10"/>
      <c r="ADC140" s="10"/>
      <c r="ADD140" s="10"/>
      <c r="ADE140" s="10"/>
      <c r="ADF140" s="10"/>
      <c r="ADG140" s="10"/>
      <c r="ADH140" s="10"/>
      <c r="ADI140" s="10"/>
      <c r="ADJ140" s="10"/>
      <c r="ADK140" s="10"/>
      <c r="ADL140" s="10"/>
      <c r="ADM140" s="10"/>
      <c r="ADN140" s="10"/>
      <c r="ADO140" s="10"/>
      <c r="ADP140" s="10"/>
      <c r="ADQ140" s="10"/>
      <c r="ADR140" s="10"/>
      <c r="ADS140" s="10"/>
      <c r="ADT140" s="10"/>
      <c r="ADU140" s="10"/>
      <c r="ADV140" s="10"/>
      <c r="ADW140" s="10"/>
      <c r="ADX140" s="10"/>
      <c r="ADY140" s="10"/>
      <c r="ADZ140" s="10"/>
      <c r="AEA140" s="10"/>
      <c r="AEB140" s="10"/>
      <c r="AEC140" s="10"/>
      <c r="AED140" s="10"/>
      <c r="AEE140" s="10"/>
      <c r="AEF140" s="10"/>
      <c r="AEG140" s="10"/>
      <c r="AEH140" s="10"/>
      <c r="AEI140" s="10"/>
      <c r="AEJ140" s="10"/>
      <c r="AEK140" s="10"/>
      <c r="AEL140" s="10"/>
      <c r="AEM140" s="10"/>
      <c r="AEN140" s="10"/>
      <c r="AEO140" s="10"/>
      <c r="AEP140" s="10"/>
      <c r="AEQ140" s="10"/>
      <c r="AER140" s="10"/>
      <c r="AES140" s="10"/>
      <c r="AET140" s="10"/>
      <c r="AEU140" s="10"/>
      <c r="AEV140" s="10"/>
      <c r="AEW140" s="10"/>
      <c r="AEX140" s="10"/>
      <c r="AEY140" s="10"/>
      <c r="AEZ140" s="10"/>
      <c r="AFA140" s="10"/>
      <c r="AFB140" s="10"/>
      <c r="AFC140" s="10"/>
      <c r="AFD140" s="10"/>
      <c r="AFE140" s="10"/>
      <c r="AFF140" s="10"/>
      <c r="AFG140" s="10"/>
      <c r="AFH140" s="10"/>
      <c r="AFI140" s="10"/>
      <c r="AFJ140" s="10"/>
      <c r="AFK140" s="10"/>
      <c r="AFL140" s="10"/>
      <c r="AFM140" s="10"/>
      <c r="AFN140" s="10"/>
      <c r="AFO140" s="10"/>
      <c r="AFP140" s="10"/>
      <c r="AFQ140" s="10"/>
      <c r="AFR140" s="10"/>
      <c r="AFS140" s="10"/>
      <c r="AFT140" s="10"/>
      <c r="AFU140" s="10"/>
      <c r="AFV140" s="10"/>
      <c r="AFW140" s="10"/>
      <c r="AFX140" s="10"/>
      <c r="AFY140" s="10"/>
      <c r="AFZ140" s="10"/>
      <c r="AGA140" s="10"/>
      <c r="AGB140" s="10"/>
      <c r="AGC140" s="10"/>
      <c r="AGD140" s="10"/>
      <c r="AGE140" s="10"/>
      <c r="AGF140" s="10"/>
      <c r="AGG140" s="10"/>
      <c r="AGH140" s="10"/>
      <c r="AGI140" s="10"/>
      <c r="AGJ140" s="10"/>
      <c r="AGK140" s="10"/>
      <c r="AGL140" s="10"/>
      <c r="AGM140" s="10"/>
      <c r="AGN140" s="10"/>
      <c r="AGO140" s="10"/>
      <c r="AGP140" s="10"/>
      <c r="AGQ140" s="10"/>
      <c r="AGR140" s="10"/>
      <c r="AGS140" s="10"/>
      <c r="AGT140" s="10"/>
      <c r="AGU140" s="10"/>
      <c r="AGV140" s="10"/>
      <c r="AGW140" s="10"/>
      <c r="AGX140" s="10"/>
      <c r="AGY140" s="10"/>
      <c r="AGZ140" s="10"/>
      <c r="AHA140" s="10"/>
      <c r="AHB140" s="10"/>
      <c r="AHC140" s="10"/>
      <c r="AHD140" s="10"/>
      <c r="AHE140" s="10"/>
      <c r="AHF140" s="10"/>
      <c r="AHG140" s="10"/>
      <c r="AHH140" s="10"/>
      <c r="AHI140" s="10"/>
      <c r="AHJ140" s="10"/>
      <c r="AHK140" s="10"/>
      <c r="AHL140" s="10"/>
      <c r="AHM140" s="10"/>
      <c r="AHN140" s="10"/>
      <c r="AHO140" s="10"/>
      <c r="AHP140" s="10"/>
      <c r="AHQ140" s="10"/>
      <c r="AHR140" s="10"/>
      <c r="AHS140" s="10"/>
      <c r="AHT140" s="10"/>
      <c r="AHU140" s="10"/>
      <c r="AHV140" s="10"/>
      <c r="AHW140" s="10"/>
      <c r="AHX140" s="10"/>
      <c r="AHY140" s="10"/>
      <c r="AHZ140" s="10"/>
      <c r="AIA140" s="10"/>
      <c r="AIB140" s="10"/>
      <c r="AIC140" s="10"/>
      <c r="AID140" s="10"/>
      <c r="AIE140" s="10"/>
      <c r="AIF140" s="10"/>
      <c r="AIG140" s="10"/>
      <c r="AIH140" s="10"/>
      <c r="AII140" s="10"/>
      <c r="AIJ140" s="10"/>
      <c r="AIK140" s="10"/>
      <c r="AIL140" s="10"/>
      <c r="AIM140" s="10"/>
      <c r="AIN140" s="10"/>
      <c r="AIO140" s="10"/>
      <c r="AIP140" s="10"/>
      <c r="AIQ140" s="10"/>
      <c r="AIR140" s="10"/>
      <c r="AIS140" s="10"/>
      <c r="AIT140" s="10"/>
      <c r="AIU140" s="10"/>
      <c r="AIV140" s="10"/>
      <c r="AIW140" s="10"/>
      <c r="AIX140" s="10"/>
      <c r="AIY140" s="10"/>
      <c r="AIZ140" s="10"/>
      <c r="AJA140" s="10"/>
      <c r="AJB140" s="10"/>
      <c r="AJC140" s="10"/>
      <c r="AJD140" s="10"/>
      <c r="AJE140" s="10"/>
      <c r="AJF140" s="10"/>
      <c r="AJG140" s="10"/>
      <c r="AJH140" s="10"/>
      <c r="AJI140" s="10"/>
      <c r="AJJ140" s="10"/>
      <c r="AJK140" s="10"/>
      <c r="AJL140" s="10"/>
      <c r="AJM140" s="10"/>
      <c r="AJN140" s="10"/>
      <c r="AJO140" s="10"/>
      <c r="AJP140" s="10"/>
      <c r="AJQ140" s="10"/>
      <c r="AJR140" s="10"/>
      <c r="AJS140" s="10"/>
      <c r="AJT140" s="10"/>
      <c r="AJU140" s="10"/>
      <c r="AJV140" s="10"/>
      <c r="AJW140" s="10"/>
      <c r="AJX140" s="10"/>
      <c r="AJY140" s="10"/>
      <c r="AJZ140" s="10"/>
      <c r="AKA140" s="10"/>
      <c r="AKB140" s="10"/>
      <c r="AKC140" s="10"/>
      <c r="AKD140" s="10"/>
      <c r="AKE140" s="10"/>
      <c r="AKF140" s="10"/>
      <c r="AKG140" s="10"/>
      <c r="AKH140" s="10"/>
      <c r="AKI140" s="10"/>
      <c r="AKJ140" s="10"/>
      <c r="AKK140" s="10"/>
      <c r="AKL140" s="10"/>
      <c r="AKM140" s="10"/>
      <c r="AKN140" s="10"/>
      <c r="AKO140" s="10"/>
      <c r="AKP140" s="10"/>
      <c r="AKQ140" s="10"/>
      <c r="AKR140" s="10"/>
      <c r="AKS140" s="10"/>
      <c r="AKT140" s="10"/>
      <c r="AKU140" s="10"/>
      <c r="AKV140" s="10"/>
      <c r="AKW140" s="10"/>
      <c r="AKX140" s="10"/>
      <c r="AKY140" s="10"/>
      <c r="AKZ140" s="10"/>
      <c r="ALA140" s="10"/>
      <c r="ALB140" s="10"/>
      <c r="ALC140" s="10"/>
      <c r="ALD140" s="10"/>
      <c r="ALE140" s="10"/>
      <c r="ALF140" s="10"/>
      <c r="ALG140" s="10"/>
      <c r="ALH140" s="10"/>
      <c r="ALI140" s="10"/>
      <c r="ALJ140" s="10"/>
      <c r="ALK140" s="10"/>
      <c r="ALL140" s="10"/>
      <c r="ALM140" s="10"/>
      <c r="ALN140" s="10"/>
      <c r="ALO140" s="10"/>
      <c r="ALP140" s="10"/>
      <c r="ALQ140" s="10"/>
      <c r="ALR140" s="10"/>
      <c r="ALS140" s="10"/>
      <c r="ALT140" s="10"/>
      <c r="ALU140" s="10"/>
      <c r="ALV140" s="10"/>
      <c r="ALW140" s="10"/>
      <c r="ALX140" s="10"/>
      <c r="ALY140" s="10"/>
      <c r="ALZ140" s="10"/>
    </row>
    <row r="141" spans="1:1022">
      <c r="A141" s="16" t="s">
        <v>21</v>
      </c>
      <c r="B141" s="16" t="s">
        <v>583</v>
      </c>
      <c r="C141" s="16" t="s">
        <v>584</v>
      </c>
      <c r="D141" s="16"/>
      <c r="E141" s="17"/>
      <c r="F141" s="138" t="s">
        <v>440</v>
      </c>
      <c r="G141" s="30" t="s">
        <v>585</v>
      </c>
      <c r="H141" s="17">
        <v>3</v>
      </c>
      <c r="I141" s="16" t="s">
        <v>26</v>
      </c>
      <c r="J141" s="19"/>
      <c r="K141" s="127">
        <v>5.4699999999999999E-2</v>
      </c>
      <c r="L141" s="18">
        <f>SUM(K141*H141)</f>
        <v>0.1641</v>
      </c>
      <c r="M141" s="19"/>
      <c r="N141" s="34">
        <f>$T$1*H141</f>
        <v>3000</v>
      </c>
      <c r="O141" s="23" t="s">
        <v>545</v>
      </c>
      <c r="P141" s="21">
        <v>41929</v>
      </c>
      <c r="Q141" s="21">
        <v>41932</v>
      </c>
      <c r="R141" s="21" t="s">
        <v>586</v>
      </c>
      <c r="S141" s="16" t="s">
        <v>587</v>
      </c>
      <c r="T141" s="10" t="s">
        <v>416</v>
      </c>
      <c r="U141" s="33" t="s">
        <v>588</v>
      </c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  <c r="XL141" s="10"/>
      <c r="XM141" s="10"/>
      <c r="XN141" s="10"/>
      <c r="XO141" s="10"/>
      <c r="XP141" s="10"/>
      <c r="XQ141" s="10"/>
      <c r="XR141" s="10"/>
      <c r="XS141" s="10"/>
      <c r="XT141" s="10"/>
      <c r="XU141" s="10"/>
      <c r="XV141" s="10"/>
      <c r="XW141" s="10"/>
      <c r="XX141" s="10"/>
      <c r="XY141" s="10"/>
      <c r="XZ141" s="10"/>
      <c r="YA141" s="10"/>
      <c r="YB141" s="10"/>
      <c r="YC141" s="10"/>
      <c r="YD141" s="10"/>
      <c r="YE141" s="10"/>
      <c r="YF141" s="10"/>
      <c r="YG141" s="10"/>
      <c r="YH141" s="10"/>
      <c r="YI141" s="10"/>
      <c r="YJ141" s="10"/>
      <c r="YK141" s="10"/>
      <c r="YL141" s="10"/>
      <c r="YM141" s="10"/>
      <c r="YN141" s="10"/>
      <c r="YO141" s="10"/>
      <c r="YP141" s="10"/>
      <c r="YQ141" s="10"/>
      <c r="YR141" s="10"/>
      <c r="YS141" s="10"/>
      <c r="YT141" s="10"/>
      <c r="YU141" s="10"/>
      <c r="YV141" s="10"/>
      <c r="YW141" s="10"/>
      <c r="YX141" s="10"/>
      <c r="YY141" s="10"/>
      <c r="YZ141" s="10"/>
      <c r="ZA141" s="10"/>
      <c r="ZB141" s="10"/>
      <c r="ZC141" s="10"/>
      <c r="ZD141" s="10"/>
      <c r="ZE141" s="10"/>
      <c r="ZF141" s="10"/>
      <c r="ZG141" s="10"/>
      <c r="ZH141" s="10"/>
      <c r="ZI141" s="10"/>
      <c r="ZJ141" s="10"/>
      <c r="ZK141" s="10"/>
      <c r="ZL141" s="10"/>
      <c r="ZM141" s="10"/>
      <c r="ZN141" s="10"/>
      <c r="ZO141" s="10"/>
      <c r="ZP141" s="10"/>
      <c r="ZQ141" s="10"/>
      <c r="ZR141" s="10"/>
      <c r="ZS141" s="10"/>
      <c r="ZT141" s="10"/>
      <c r="ZU141" s="10"/>
      <c r="ZV141" s="10"/>
      <c r="ZW141" s="10"/>
      <c r="ZX141" s="10"/>
      <c r="ZY141" s="10"/>
      <c r="ZZ141" s="10"/>
      <c r="AAA141" s="10"/>
      <c r="AAB141" s="10"/>
      <c r="AAC141" s="10"/>
      <c r="AAD141" s="10"/>
      <c r="AAE141" s="10"/>
      <c r="AAF141" s="10"/>
      <c r="AAG141" s="10"/>
      <c r="AAH141" s="10"/>
      <c r="AAI141" s="10"/>
      <c r="AAJ141" s="10"/>
      <c r="AAK141" s="10"/>
      <c r="AAL141" s="10"/>
      <c r="AAM141" s="10"/>
      <c r="AAN141" s="10"/>
      <c r="AAO141" s="10"/>
      <c r="AAP141" s="10"/>
      <c r="AAQ141" s="10"/>
      <c r="AAR141" s="10"/>
      <c r="AAS141" s="10"/>
      <c r="AAT141" s="10"/>
      <c r="AAU141" s="10"/>
      <c r="AAV141" s="10"/>
      <c r="AAW141" s="10"/>
      <c r="AAX141" s="10"/>
      <c r="AAY141" s="10"/>
      <c r="AAZ141" s="10"/>
      <c r="ABA141" s="10"/>
      <c r="ABB141" s="10"/>
      <c r="ABC141" s="10"/>
      <c r="ABD141" s="10"/>
      <c r="ABE141" s="10"/>
      <c r="ABF141" s="10"/>
      <c r="ABG141" s="10"/>
      <c r="ABH141" s="10"/>
      <c r="ABI141" s="10"/>
      <c r="ABJ141" s="10"/>
      <c r="ABK141" s="10"/>
      <c r="ABL141" s="10"/>
      <c r="ABM141" s="10"/>
      <c r="ABN141" s="10"/>
      <c r="ABO141" s="10"/>
      <c r="ABP141" s="10"/>
      <c r="ABQ141" s="10"/>
      <c r="ABR141" s="10"/>
      <c r="ABS141" s="10"/>
      <c r="ABT141" s="10"/>
      <c r="ABU141" s="10"/>
      <c r="ABV141" s="10"/>
      <c r="ABW141" s="10"/>
      <c r="ABX141" s="10"/>
      <c r="ABY141" s="10"/>
      <c r="ABZ141" s="10"/>
      <c r="ACA141" s="10"/>
      <c r="ACB141" s="10"/>
      <c r="ACC141" s="10"/>
      <c r="ACD141" s="10"/>
      <c r="ACE141" s="10"/>
      <c r="ACF141" s="10"/>
      <c r="ACG141" s="10"/>
      <c r="ACH141" s="10"/>
      <c r="ACI141" s="10"/>
      <c r="ACJ141" s="10"/>
      <c r="ACK141" s="10"/>
      <c r="ACL141" s="10"/>
      <c r="ACM141" s="10"/>
      <c r="ACN141" s="10"/>
      <c r="ACO141" s="10"/>
      <c r="ACP141" s="10"/>
      <c r="ACQ141" s="10"/>
      <c r="ACR141" s="10"/>
      <c r="ACS141" s="10"/>
      <c r="ACT141" s="10"/>
      <c r="ACU141" s="10"/>
      <c r="ACV141" s="10"/>
      <c r="ACW141" s="10"/>
      <c r="ACX141" s="10"/>
      <c r="ACY141" s="10"/>
      <c r="ACZ141" s="10"/>
      <c r="ADA141" s="10"/>
      <c r="ADB141" s="10"/>
      <c r="ADC141" s="10"/>
      <c r="ADD141" s="10"/>
      <c r="ADE141" s="10"/>
      <c r="ADF141" s="10"/>
      <c r="ADG141" s="10"/>
      <c r="ADH141" s="10"/>
      <c r="ADI141" s="10"/>
      <c r="ADJ141" s="10"/>
      <c r="ADK141" s="10"/>
      <c r="ADL141" s="10"/>
      <c r="ADM141" s="10"/>
      <c r="ADN141" s="10"/>
      <c r="ADO141" s="10"/>
      <c r="ADP141" s="10"/>
      <c r="ADQ141" s="10"/>
      <c r="ADR141" s="10"/>
      <c r="ADS141" s="10"/>
      <c r="ADT141" s="10"/>
      <c r="ADU141" s="10"/>
      <c r="ADV141" s="10"/>
      <c r="ADW141" s="10"/>
      <c r="ADX141" s="10"/>
      <c r="ADY141" s="10"/>
      <c r="ADZ141" s="10"/>
      <c r="AEA141" s="10"/>
      <c r="AEB141" s="10"/>
      <c r="AEC141" s="10"/>
      <c r="AED141" s="10"/>
      <c r="AEE141" s="10"/>
      <c r="AEF141" s="10"/>
      <c r="AEG141" s="10"/>
      <c r="AEH141" s="10"/>
      <c r="AEI141" s="10"/>
      <c r="AEJ141" s="10"/>
      <c r="AEK141" s="10"/>
      <c r="AEL141" s="10"/>
      <c r="AEM141" s="10"/>
      <c r="AEN141" s="10"/>
      <c r="AEO141" s="10"/>
      <c r="AEP141" s="10"/>
      <c r="AEQ141" s="10"/>
      <c r="AER141" s="10"/>
      <c r="AES141" s="10"/>
      <c r="AET141" s="10"/>
      <c r="AEU141" s="10"/>
      <c r="AEV141" s="10"/>
      <c r="AEW141" s="10"/>
      <c r="AEX141" s="10"/>
      <c r="AEY141" s="10"/>
      <c r="AEZ141" s="10"/>
      <c r="AFA141" s="10"/>
      <c r="AFB141" s="10"/>
      <c r="AFC141" s="10"/>
      <c r="AFD141" s="10"/>
      <c r="AFE141" s="10"/>
      <c r="AFF141" s="10"/>
      <c r="AFG141" s="10"/>
      <c r="AFH141" s="10"/>
      <c r="AFI141" s="10"/>
      <c r="AFJ141" s="10"/>
      <c r="AFK141" s="10"/>
      <c r="AFL141" s="10"/>
      <c r="AFM141" s="10"/>
      <c r="AFN141" s="10"/>
      <c r="AFO141" s="10"/>
      <c r="AFP141" s="10"/>
      <c r="AFQ141" s="10"/>
      <c r="AFR141" s="10"/>
      <c r="AFS141" s="10"/>
      <c r="AFT141" s="10"/>
      <c r="AFU141" s="10"/>
      <c r="AFV141" s="10"/>
      <c r="AFW141" s="10"/>
      <c r="AFX141" s="10"/>
      <c r="AFY141" s="10"/>
      <c r="AFZ141" s="10"/>
      <c r="AGA141" s="10"/>
      <c r="AGB141" s="10"/>
      <c r="AGC141" s="10"/>
      <c r="AGD141" s="10"/>
      <c r="AGE141" s="10"/>
      <c r="AGF141" s="10"/>
      <c r="AGG141" s="10"/>
      <c r="AGH141" s="10"/>
      <c r="AGI141" s="10"/>
      <c r="AGJ141" s="10"/>
      <c r="AGK141" s="10"/>
      <c r="AGL141" s="10"/>
      <c r="AGM141" s="10"/>
      <c r="AGN141" s="10"/>
      <c r="AGO141" s="10"/>
      <c r="AGP141" s="10"/>
      <c r="AGQ141" s="10"/>
      <c r="AGR141" s="10"/>
      <c r="AGS141" s="10"/>
      <c r="AGT141" s="10"/>
      <c r="AGU141" s="10"/>
      <c r="AGV141" s="10"/>
      <c r="AGW141" s="10"/>
      <c r="AGX141" s="10"/>
      <c r="AGY141" s="10"/>
      <c r="AGZ141" s="10"/>
      <c r="AHA141" s="10"/>
      <c r="AHB141" s="10"/>
      <c r="AHC141" s="10"/>
      <c r="AHD141" s="10"/>
      <c r="AHE141" s="10"/>
      <c r="AHF141" s="10"/>
      <c r="AHG141" s="10"/>
      <c r="AHH141" s="10"/>
      <c r="AHI141" s="10"/>
      <c r="AHJ141" s="10"/>
      <c r="AHK141" s="10"/>
      <c r="AHL141" s="10"/>
      <c r="AHM141" s="10"/>
      <c r="AHN141" s="10"/>
      <c r="AHO141" s="10"/>
      <c r="AHP141" s="10"/>
      <c r="AHQ141" s="10"/>
      <c r="AHR141" s="10"/>
      <c r="AHS141" s="10"/>
      <c r="AHT141" s="10"/>
      <c r="AHU141" s="10"/>
      <c r="AHV141" s="10"/>
      <c r="AHW141" s="10"/>
      <c r="AHX141" s="10"/>
      <c r="AHY141" s="10"/>
      <c r="AHZ141" s="10"/>
      <c r="AIA141" s="10"/>
      <c r="AIB141" s="10"/>
      <c r="AIC141" s="10"/>
      <c r="AID141" s="10"/>
      <c r="AIE141" s="10"/>
      <c r="AIF141" s="10"/>
      <c r="AIG141" s="10"/>
      <c r="AIH141" s="10"/>
      <c r="AII141" s="10"/>
      <c r="AIJ141" s="10"/>
      <c r="AIK141" s="10"/>
      <c r="AIL141" s="10"/>
      <c r="AIM141" s="10"/>
      <c r="AIN141" s="10"/>
      <c r="AIO141" s="10"/>
      <c r="AIP141" s="10"/>
      <c r="AIQ141" s="10"/>
      <c r="AIR141" s="10"/>
      <c r="AIS141" s="10"/>
      <c r="AIT141" s="10"/>
      <c r="AIU141" s="10"/>
      <c r="AIV141" s="10"/>
      <c r="AIW141" s="10"/>
      <c r="AIX141" s="10"/>
      <c r="AIY141" s="10"/>
      <c r="AIZ141" s="10"/>
      <c r="AJA141" s="10"/>
      <c r="AJB141" s="10"/>
      <c r="AJC141" s="10"/>
      <c r="AJD141" s="10"/>
      <c r="AJE141" s="10"/>
      <c r="AJF141" s="10"/>
      <c r="AJG141" s="10"/>
      <c r="AJH141" s="10"/>
      <c r="AJI141" s="10"/>
      <c r="AJJ141" s="10"/>
      <c r="AJK141" s="10"/>
      <c r="AJL141" s="10"/>
      <c r="AJM141" s="10"/>
      <c r="AJN141" s="10"/>
      <c r="AJO141" s="10"/>
      <c r="AJP141" s="10"/>
      <c r="AJQ141" s="10"/>
      <c r="AJR141" s="10"/>
      <c r="AJS141" s="10"/>
      <c r="AJT141" s="10"/>
      <c r="AJU141" s="10"/>
      <c r="AJV141" s="10"/>
      <c r="AJW141" s="10"/>
      <c r="AJX141" s="10"/>
      <c r="AJY141" s="10"/>
      <c r="AJZ141" s="10"/>
      <c r="AKA141" s="10"/>
      <c r="AKB141" s="10"/>
      <c r="AKC141" s="10"/>
      <c r="AKD141" s="10"/>
      <c r="AKE141" s="10"/>
      <c r="AKF141" s="10"/>
      <c r="AKG141" s="10"/>
      <c r="AKH141" s="10"/>
      <c r="AKI141" s="10"/>
      <c r="AKJ141" s="10"/>
      <c r="AKK141" s="10"/>
      <c r="AKL141" s="10"/>
      <c r="AKM141" s="10"/>
      <c r="AKN141" s="10"/>
      <c r="AKO141" s="10"/>
      <c r="AKP141" s="10"/>
      <c r="AKQ141" s="10"/>
      <c r="AKR141" s="10"/>
      <c r="AKS141" s="10"/>
      <c r="AKT141" s="10"/>
      <c r="AKU141" s="10"/>
      <c r="AKV141" s="10"/>
      <c r="AKW141" s="10"/>
      <c r="AKX141" s="10"/>
      <c r="AKY141" s="10"/>
      <c r="AKZ141" s="10"/>
      <c r="ALA141" s="10"/>
      <c r="ALB141" s="10"/>
      <c r="ALC141" s="10"/>
      <c r="ALD141" s="10"/>
      <c r="ALE141" s="10"/>
      <c r="ALF141" s="10"/>
      <c r="ALG141" s="10"/>
      <c r="ALH141" s="10"/>
      <c r="ALI141" s="10"/>
      <c r="ALJ141" s="10"/>
      <c r="ALK141" s="10"/>
      <c r="ALL141" s="10"/>
      <c r="ALM141" s="10"/>
      <c r="ALN141" s="10"/>
      <c r="ALO141" s="10"/>
      <c r="ALP141" s="10"/>
      <c r="ALQ141" s="10"/>
      <c r="ALR141" s="10"/>
      <c r="ALS141" s="10"/>
      <c r="ALT141" s="10"/>
      <c r="ALU141" s="10"/>
      <c r="ALV141" s="10"/>
      <c r="ALW141" s="10"/>
      <c r="ALX141" s="10"/>
      <c r="ALY141" s="10"/>
      <c r="ALZ141" s="10"/>
    </row>
    <row r="142" spans="1:1022">
      <c r="A142" s="16" t="s">
        <v>21</v>
      </c>
      <c r="B142" s="16" t="s">
        <v>589</v>
      </c>
      <c r="C142" s="16" t="s">
        <v>590</v>
      </c>
      <c r="D142" s="16"/>
      <c r="E142" s="17"/>
      <c r="F142" s="138" t="s">
        <v>440</v>
      </c>
      <c r="G142" s="30" t="s">
        <v>591</v>
      </c>
      <c r="H142" s="17">
        <v>9</v>
      </c>
      <c r="I142" s="16" t="s">
        <v>26</v>
      </c>
      <c r="J142" s="19"/>
      <c r="K142" s="127">
        <v>1.17E-2</v>
      </c>
      <c r="L142" s="18">
        <f>SUM(K142*H142)</f>
        <v>0.1053</v>
      </c>
      <c r="M142" s="19"/>
      <c r="N142" s="34">
        <v>9100</v>
      </c>
      <c r="O142" s="23" t="s">
        <v>563</v>
      </c>
      <c r="P142" s="21">
        <v>41929</v>
      </c>
      <c r="Q142" s="21">
        <v>41932</v>
      </c>
      <c r="R142" s="45" t="s">
        <v>576</v>
      </c>
      <c r="S142" s="16" t="s">
        <v>592</v>
      </c>
      <c r="T142" s="10" t="s">
        <v>416</v>
      </c>
      <c r="U142" s="33" t="s">
        <v>593</v>
      </c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  <c r="XL142" s="10"/>
      <c r="XM142" s="10"/>
      <c r="XN142" s="10"/>
      <c r="XO142" s="10"/>
      <c r="XP142" s="10"/>
      <c r="XQ142" s="10"/>
      <c r="XR142" s="10"/>
      <c r="XS142" s="10"/>
      <c r="XT142" s="10"/>
      <c r="XU142" s="10"/>
      <c r="XV142" s="10"/>
      <c r="XW142" s="10"/>
      <c r="XX142" s="10"/>
      <c r="XY142" s="10"/>
      <c r="XZ142" s="10"/>
      <c r="YA142" s="10"/>
      <c r="YB142" s="10"/>
      <c r="YC142" s="10"/>
      <c r="YD142" s="10"/>
      <c r="YE142" s="10"/>
      <c r="YF142" s="10"/>
      <c r="YG142" s="10"/>
      <c r="YH142" s="10"/>
      <c r="YI142" s="10"/>
      <c r="YJ142" s="10"/>
      <c r="YK142" s="10"/>
      <c r="YL142" s="10"/>
      <c r="YM142" s="10"/>
      <c r="YN142" s="10"/>
      <c r="YO142" s="10"/>
      <c r="YP142" s="10"/>
      <c r="YQ142" s="10"/>
      <c r="YR142" s="10"/>
      <c r="YS142" s="10"/>
      <c r="YT142" s="10"/>
      <c r="YU142" s="10"/>
      <c r="YV142" s="10"/>
      <c r="YW142" s="10"/>
      <c r="YX142" s="10"/>
      <c r="YY142" s="10"/>
      <c r="YZ142" s="10"/>
      <c r="ZA142" s="10"/>
      <c r="ZB142" s="10"/>
      <c r="ZC142" s="10"/>
      <c r="ZD142" s="10"/>
      <c r="ZE142" s="10"/>
      <c r="ZF142" s="10"/>
      <c r="ZG142" s="10"/>
      <c r="ZH142" s="10"/>
      <c r="ZI142" s="10"/>
      <c r="ZJ142" s="10"/>
      <c r="ZK142" s="10"/>
      <c r="ZL142" s="10"/>
      <c r="ZM142" s="10"/>
      <c r="ZN142" s="10"/>
      <c r="ZO142" s="10"/>
      <c r="ZP142" s="10"/>
      <c r="ZQ142" s="10"/>
      <c r="ZR142" s="10"/>
      <c r="ZS142" s="10"/>
      <c r="ZT142" s="10"/>
      <c r="ZU142" s="10"/>
      <c r="ZV142" s="10"/>
      <c r="ZW142" s="10"/>
      <c r="ZX142" s="10"/>
      <c r="ZY142" s="10"/>
      <c r="ZZ142" s="10"/>
      <c r="AAA142" s="10"/>
      <c r="AAB142" s="10"/>
      <c r="AAC142" s="10"/>
      <c r="AAD142" s="10"/>
      <c r="AAE142" s="10"/>
      <c r="AAF142" s="10"/>
      <c r="AAG142" s="10"/>
      <c r="AAH142" s="10"/>
      <c r="AAI142" s="10"/>
      <c r="AAJ142" s="10"/>
      <c r="AAK142" s="10"/>
      <c r="AAL142" s="10"/>
      <c r="AAM142" s="10"/>
      <c r="AAN142" s="10"/>
      <c r="AAO142" s="10"/>
      <c r="AAP142" s="10"/>
      <c r="AAQ142" s="10"/>
      <c r="AAR142" s="10"/>
      <c r="AAS142" s="10"/>
      <c r="AAT142" s="10"/>
      <c r="AAU142" s="10"/>
      <c r="AAV142" s="10"/>
      <c r="AAW142" s="10"/>
      <c r="AAX142" s="10"/>
      <c r="AAY142" s="10"/>
      <c r="AAZ142" s="10"/>
      <c r="ABA142" s="10"/>
      <c r="ABB142" s="10"/>
      <c r="ABC142" s="10"/>
      <c r="ABD142" s="10"/>
      <c r="ABE142" s="10"/>
      <c r="ABF142" s="10"/>
      <c r="ABG142" s="10"/>
      <c r="ABH142" s="10"/>
      <c r="ABI142" s="10"/>
      <c r="ABJ142" s="10"/>
      <c r="ABK142" s="10"/>
      <c r="ABL142" s="10"/>
      <c r="ABM142" s="10"/>
      <c r="ABN142" s="10"/>
      <c r="ABO142" s="10"/>
      <c r="ABP142" s="10"/>
      <c r="ABQ142" s="10"/>
      <c r="ABR142" s="10"/>
      <c r="ABS142" s="10"/>
      <c r="ABT142" s="10"/>
      <c r="ABU142" s="10"/>
      <c r="ABV142" s="10"/>
      <c r="ABW142" s="10"/>
      <c r="ABX142" s="10"/>
      <c r="ABY142" s="10"/>
      <c r="ABZ142" s="10"/>
      <c r="ACA142" s="10"/>
      <c r="ACB142" s="10"/>
      <c r="ACC142" s="10"/>
      <c r="ACD142" s="10"/>
      <c r="ACE142" s="10"/>
      <c r="ACF142" s="10"/>
      <c r="ACG142" s="10"/>
      <c r="ACH142" s="10"/>
      <c r="ACI142" s="10"/>
      <c r="ACJ142" s="10"/>
      <c r="ACK142" s="10"/>
      <c r="ACL142" s="10"/>
      <c r="ACM142" s="10"/>
      <c r="ACN142" s="10"/>
      <c r="ACO142" s="10"/>
      <c r="ACP142" s="10"/>
      <c r="ACQ142" s="10"/>
      <c r="ACR142" s="10"/>
      <c r="ACS142" s="10"/>
      <c r="ACT142" s="10"/>
      <c r="ACU142" s="10"/>
      <c r="ACV142" s="10"/>
      <c r="ACW142" s="10"/>
      <c r="ACX142" s="10"/>
      <c r="ACY142" s="10"/>
      <c r="ACZ142" s="10"/>
      <c r="ADA142" s="10"/>
      <c r="ADB142" s="10"/>
      <c r="ADC142" s="10"/>
      <c r="ADD142" s="10"/>
      <c r="ADE142" s="10"/>
      <c r="ADF142" s="10"/>
      <c r="ADG142" s="10"/>
      <c r="ADH142" s="10"/>
      <c r="ADI142" s="10"/>
      <c r="ADJ142" s="10"/>
      <c r="ADK142" s="10"/>
      <c r="ADL142" s="10"/>
      <c r="ADM142" s="10"/>
      <c r="ADN142" s="10"/>
      <c r="ADO142" s="10"/>
      <c r="ADP142" s="10"/>
      <c r="ADQ142" s="10"/>
      <c r="ADR142" s="10"/>
      <c r="ADS142" s="10"/>
      <c r="ADT142" s="10"/>
      <c r="ADU142" s="10"/>
      <c r="ADV142" s="10"/>
      <c r="ADW142" s="10"/>
      <c r="ADX142" s="10"/>
      <c r="ADY142" s="10"/>
      <c r="ADZ142" s="10"/>
      <c r="AEA142" s="10"/>
      <c r="AEB142" s="10"/>
      <c r="AEC142" s="10"/>
      <c r="AED142" s="10"/>
      <c r="AEE142" s="10"/>
      <c r="AEF142" s="10"/>
      <c r="AEG142" s="10"/>
      <c r="AEH142" s="10"/>
      <c r="AEI142" s="10"/>
      <c r="AEJ142" s="10"/>
      <c r="AEK142" s="10"/>
      <c r="AEL142" s="10"/>
      <c r="AEM142" s="10"/>
      <c r="AEN142" s="10"/>
      <c r="AEO142" s="10"/>
      <c r="AEP142" s="10"/>
      <c r="AEQ142" s="10"/>
      <c r="AER142" s="10"/>
      <c r="AES142" s="10"/>
      <c r="AET142" s="10"/>
      <c r="AEU142" s="10"/>
      <c r="AEV142" s="10"/>
      <c r="AEW142" s="10"/>
      <c r="AEX142" s="10"/>
      <c r="AEY142" s="10"/>
      <c r="AEZ142" s="10"/>
      <c r="AFA142" s="10"/>
      <c r="AFB142" s="10"/>
      <c r="AFC142" s="10"/>
      <c r="AFD142" s="10"/>
      <c r="AFE142" s="10"/>
      <c r="AFF142" s="10"/>
      <c r="AFG142" s="10"/>
      <c r="AFH142" s="10"/>
      <c r="AFI142" s="10"/>
      <c r="AFJ142" s="10"/>
      <c r="AFK142" s="10"/>
      <c r="AFL142" s="10"/>
      <c r="AFM142" s="10"/>
      <c r="AFN142" s="10"/>
      <c r="AFO142" s="10"/>
      <c r="AFP142" s="10"/>
      <c r="AFQ142" s="10"/>
      <c r="AFR142" s="10"/>
      <c r="AFS142" s="10"/>
      <c r="AFT142" s="10"/>
      <c r="AFU142" s="10"/>
      <c r="AFV142" s="10"/>
      <c r="AFW142" s="10"/>
      <c r="AFX142" s="10"/>
      <c r="AFY142" s="10"/>
      <c r="AFZ142" s="10"/>
      <c r="AGA142" s="10"/>
      <c r="AGB142" s="10"/>
      <c r="AGC142" s="10"/>
      <c r="AGD142" s="10"/>
      <c r="AGE142" s="10"/>
      <c r="AGF142" s="10"/>
      <c r="AGG142" s="10"/>
      <c r="AGH142" s="10"/>
      <c r="AGI142" s="10"/>
      <c r="AGJ142" s="10"/>
      <c r="AGK142" s="10"/>
      <c r="AGL142" s="10"/>
      <c r="AGM142" s="10"/>
      <c r="AGN142" s="10"/>
      <c r="AGO142" s="10"/>
      <c r="AGP142" s="10"/>
      <c r="AGQ142" s="10"/>
      <c r="AGR142" s="10"/>
      <c r="AGS142" s="10"/>
      <c r="AGT142" s="10"/>
      <c r="AGU142" s="10"/>
      <c r="AGV142" s="10"/>
      <c r="AGW142" s="10"/>
      <c r="AGX142" s="10"/>
      <c r="AGY142" s="10"/>
      <c r="AGZ142" s="10"/>
      <c r="AHA142" s="10"/>
      <c r="AHB142" s="10"/>
      <c r="AHC142" s="10"/>
      <c r="AHD142" s="10"/>
      <c r="AHE142" s="10"/>
      <c r="AHF142" s="10"/>
      <c r="AHG142" s="10"/>
      <c r="AHH142" s="10"/>
      <c r="AHI142" s="10"/>
      <c r="AHJ142" s="10"/>
      <c r="AHK142" s="10"/>
      <c r="AHL142" s="10"/>
      <c r="AHM142" s="10"/>
      <c r="AHN142" s="10"/>
      <c r="AHO142" s="10"/>
      <c r="AHP142" s="10"/>
      <c r="AHQ142" s="10"/>
      <c r="AHR142" s="10"/>
      <c r="AHS142" s="10"/>
      <c r="AHT142" s="10"/>
      <c r="AHU142" s="10"/>
      <c r="AHV142" s="10"/>
      <c r="AHW142" s="10"/>
      <c r="AHX142" s="10"/>
      <c r="AHY142" s="10"/>
      <c r="AHZ142" s="10"/>
      <c r="AIA142" s="10"/>
      <c r="AIB142" s="10"/>
      <c r="AIC142" s="10"/>
      <c r="AID142" s="10"/>
      <c r="AIE142" s="10"/>
      <c r="AIF142" s="10"/>
      <c r="AIG142" s="10"/>
      <c r="AIH142" s="10"/>
      <c r="AII142" s="10"/>
      <c r="AIJ142" s="10"/>
      <c r="AIK142" s="10"/>
      <c r="AIL142" s="10"/>
      <c r="AIM142" s="10"/>
      <c r="AIN142" s="10"/>
      <c r="AIO142" s="10"/>
      <c r="AIP142" s="10"/>
      <c r="AIQ142" s="10"/>
      <c r="AIR142" s="10"/>
      <c r="AIS142" s="10"/>
      <c r="AIT142" s="10"/>
      <c r="AIU142" s="10"/>
      <c r="AIV142" s="10"/>
      <c r="AIW142" s="10"/>
      <c r="AIX142" s="10"/>
      <c r="AIY142" s="10"/>
      <c r="AIZ142" s="10"/>
      <c r="AJA142" s="10"/>
      <c r="AJB142" s="10"/>
      <c r="AJC142" s="10"/>
      <c r="AJD142" s="10"/>
      <c r="AJE142" s="10"/>
      <c r="AJF142" s="10"/>
      <c r="AJG142" s="10"/>
      <c r="AJH142" s="10"/>
      <c r="AJI142" s="10"/>
      <c r="AJJ142" s="10"/>
      <c r="AJK142" s="10"/>
      <c r="AJL142" s="10"/>
      <c r="AJM142" s="10"/>
      <c r="AJN142" s="10"/>
      <c r="AJO142" s="10"/>
      <c r="AJP142" s="10"/>
      <c r="AJQ142" s="10"/>
      <c r="AJR142" s="10"/>
      <c r="AJS142" s="10"/>
      <c r="AJT142" s="10"/>
      <c r="AJU142" s="10"/>
      <c r="AJV142" s="10"/>
      <c r="AJW142" s="10"/>
      <c r="AJX142" s="10"/>
      <c r="AJY142" s="10"/>
      <c r="AJZ142" s="10"/>
      <c r="AKA142" s="10"/>
      <c r="AKB142" s="10"/>
      <c r="AKC142" s="10"/>
      <c r="AKD142" s="10"/>
      <c r="AKE142" s="10"/>
      <c r="AKF142" s="10"/>
      <c r="AKG142" s="10"/>
      <c r="AKH142" s="10"/>
      <c r="AKI142" s="10"/>
      <c r="AKJ142" s="10"/>
      <c r="AKK142" s="10"/>
      <c r="AKL142" s="10"/>
      <c r="AKM142" s="10"/>
      <c r="AKN142" s="10"/>
      <c r="AKO142" s="10"/>
      <c r="AKP142" s="10"/>
      <c r="AKQ142" s="10"/>
      <c r="AKR142" s="10"/>
      <c r="AKS142" s="10"/>
      <c r="AKT142" s="10"/>
      <c r="AKU142" s="10"/>
      <c r="AKV142" s="10"/>
      <c r="AKW142" s="10"/>
      <c r="AKX142" s="10"/>
      <c r="AKY142" s="10"/>
      <c r="AKZ142" s="10"/>
      <c r="ALA142" s="10"/>
      <c r="ALB142" s="10"/>
      <c r="ALC142" s="10"/>
      <c r="ALD142" s="10"/>
      <c r="ALE142" s="10"/>
      <c r="ALF142" s="10"/>
      <c r="ALG142" s="10"/>
      <c r="ALH142" s="10"/>
      <c r="ALI142" s="10"/>
      <c r="ALJ142" s="10"/>
      <c r="ALK142" s="10"/>
      <c r="ALL142" s="10"/>
      <c r="ALM142" s="10"/>
      <c r="ALN142" s="10"/>
      <c r="ALO142" s="10"/>
      <c r="ALP142" s="10"/>
      <c r="ALQ142" s="10"/>
      <c r="ALR142" s="10"/>
      <c r="ALS142" s="10"/>
      <c r="ALT142" s="10"/>
      <c r="ALU142" s="10"/>
      <c r="ALV142" s="10"/>
      <c r="ALW142" s="10"/>
      <c r="ALX142" s="10"/>
      <c r="ALY142" s="10"/>
      <c r="ALZ142" s="10"/>
    </row>
    <row r="143" spans="1:1022">
      <c r="A143" s="16" t="s">
        <v>21</v>
      </c>
      <c r="B143" s="16" t="s">
        <v>594</v>
      </c>
      <c r="C143" s="16" t="s">
        <v>595</v>
      </c>
      <c r="D143" s="16"/>
      <c r="E143" s="17"/>
      <c r="F143" s="138" t="s">
        <v>440</v>
      </c>
      <c r="G143" s="30"/>
      <c r="H143" s="17">
        <v>1</v>
      </c>
      <c r="I143" s="16" t="s">
        <v>26</v>
      </c>
      <c r="J143" s="19"/>
      <c r="K143" s="127">
        <v>0.05</v>
      </c>
      <c r="L143" s="18">
        <f>SUM(K143*H143)</f>
        <v>0.05</v>
      </c>
      <c r="M143" s="19"/>
      <c r="N143" s="34">
        <f>$T$1*H143</f>
        <v>1000</v>
      </c>
      <c r="O143" s="23" t="s">
        <v>441</v>
      </c>
      <c r="P143" s="56">
        <v>41919</v>
      </c>
      <c r="Q143" s="56">
        <v>41933</v>
      </c>
      <c r="R143" s="56" t="s">
        <v>389</v>
      </c>
      <c r="S143" s="16"/>
      <c r="T143" s="10" t="s">
        <v>416</v>
      </c>
      <c r="U143" s="149" t="s">
        <v>596</v>
      </c>
    </row>
    <row r="144" spans="1:1022">
      <c r="A144" s="16" t="s">
        <v>21</v>
      </c>
      <c r="B144" s="16" t="s">
        <v>597</v>
      </c>
      <c r="C144" s="16" t="s">
        <v>598</v>
      </c>
      <c r="D144" s="16"/>
      <c r="E144" s="17"/>
      <c r="F144" s="138" t="s">
        <v>440</v>
      </c>
      <c r="G144" s="30"/>
      <c r="H144" s="17">
        <v>1</v>
      </c>
      <c r="I144" s="16" t="s">
        <v>26</v>
      </c>
      <c r="J144" s="19"/>
      <c r="K144" s="127">
        <v>0.06</v>
      </c>
      <c r="L144" s="18">
        <f>SUM(K144*H144)</f>
        <v>0.06</v>
      </c>
      <c r="M144" s="19"/>
      <c r="N144" s="34">
        <f>$T$1*H144</f>
        <v>1000</v>
      </c>
      <c r="O144" s="23" t="s">
        <v>441</v>
      </c>
      <c r="P144" s="56">
        <v>41919</v>
      </c>
      <c r="Q144" s="56">
        <v>41933</v>
      </c>
      <c r="R144" s="56" t="s">
        <v>389</v>
      </c>
      <c r="S144" s="16"/>
      <c r="T144" s="10" t="s">
        <v>416</v>
      </c>
      <c r="U144" s="149" t="s">
        <v>599</v>
      </c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  <c r="XL144" s="10"/>
      <c r="XM144" s="10"/>
      <c r="XN144" s="10"/>
      <c r="XO144" s="10"/>
      <c r="XP144" s="10"/>
      <c r="XQ144" s="10"/>
      <c r="XR144" s="10"/>
      <c r="XS144" s="10"/>
      <c r="XT144" s="10"/>
      <c r="XU144" s="10"/>
      <c r="XV144" s="10"/>
      <c r="XW144" s="10"/>
      <c r="XX144" s="10"/>
      <c r="XY144" s="10"/>
      <c r="XZ144" s="10"/>
      <c r="YA144" s="10"/>
      <c r="YB144" s="10"/>
      <c r="YC144" s="10"/>
      <c r="YD144" s="10"/>
      <c r="YE144" s="10"/>
      <c r="YF144" s="10"/>
      <c r="YG144" s="10"/>
      <c r="YH144" s="10"/>
      <c r="YI144" s="10"/>
      <c r="YJ144" s="10"/>
      <c r="YK144" s="10"/>
      <c r="YL144" s="10"/>
      <c r="YM144" s="10"/>
      <c r="YN144" s="10"/>
      <c r="YO144" s="10"/>
      <c r="YP144" s="10"/>
      <c r="YQ144" s="10"/>
      <c r="YR144" s="10"/>
      <c r="YS144" s="10"/>
      <c r="YT144" s="10"/>
      <c r="YU144" s="10"/>
      <c r="YV144" s="10"/>
      <c r="YW144" s="10"/>
      <c r="YX144" s="10"/>
      <c r="YY144" s="10"/>
      <c r="YZ144" s="10"/>
      <c r="ZA144" s="10"/>
      <c r="ZB144" s="10"/>
      <c r="ZC144" s="10"/>
      <c r="ZD144" s="10"/>
      <c r="ZE144" s="10"/>
      <c r="ZF144" s="10"/>
      <c r="ZG144" s="10"/>
      <c r="ZH144" s="10"/>
      <c r="ZI144" s="10"/>
      <c r="ZJ144" s="10"/>
      <c r="ZK144" s="10"/>
      <c r="ZL144" s="10"/>
      <c r="ZM144" s="10"/>
      <c r="ZN144" s="10"/>
      <c r="ZO144" s="10"/>
      <c r="ZP144" s="10"/>
      <c r="ZQ144" s="10"/>
      <c r="ZR144" s="10"/>
      <c r="ZS144" s="10"/>
      <c r="ZT144" s="10"/>
      <c r="ZU144" s="10"/>
      <c r="ZV144" s="10"/>
      <c r="ZW144" s="10"/>
      <c r="ZX144" s="10"/>
      <c r="ZY144" s="10"/>
      <c r="ZZ144" s="10"/>
      <c r="AAA144" s="10"/>
      <c r="AAB144" s="10"/>
      <c r="AAC144" s="10"/>
      <c r="AAD144" s="10"/>
      <c r="AAE144" s="10"/>
      <c r="AAF144" s="10"/>
      <c r="AAG144" s="10"/>
      <c r="AAH144" s="10"/>
      <c r="AAI144" s="10"/>
      <c r="AAJ144" s="10"/>
      <c r="AAK144" s="10"/>
      <c r="AAL144" s="10"/>
      <c r="AAM144" s="10"/>
      <c r="AAN144" s="10"/>
      <c r="AAO144" s="10"/>
      <c r="AAP144" s="10"/>
      <c r="AAQ144" s="10"/>
      <c r="AAR144" s="10"/>
      <c r="AAS144" s="10"/>
      <c r="AAT144" s="10"/>
      <c r="AAU144" s="10"/>
      <c r="AAV144" s="10"/>
      <c r="AAW144" s="10"/>
      <c r="AAX144" s="10"/>
      <c r="AAY144" s="10"/>
      <c r="AAZ144" s="10"/>
      <c r="ABA144" s="10"/>
      <c r="ABB144" s="10"/>
      <c r="ABC144" s="10"/>
      <c r="ABD144" s="10"/>
      <c r="ABE144" s="10"/>
      <c r="ABF144" s="10"/>
      <c r="ABG144" s="10"/>
      <c r="ABH144" s="10"/>
      <c r="ABI144" s="10"/>
      <c r="ABJ144" s="10"/>
      <c r="ABK144" s="10"/>
      <c r="ABL144" s="10"/>
      <c r="ABM144" s="10"/>
      <c r="ABN144" s="10"/>
      <c r="ABO144" s="10"/>
      <c r="ABP144" s="10"/>
      <c r="ABQ144" s="10"/>
      <c r="ABR144" s="10"/>
      <c r="ABS144" s="10"/>
      <c r="ABT144" s="10"/>
      <c r="ABU144" s="10"/>
      <c r="ABV144" s="10"/>
      <c r="ABW144" s="10"/>
      <c r="ABX144" s="10"/>
      <c r="ABY144" s="10"/>
      <c r="ABZ144" s="10"/>
      <c r="ACA144" s="10"/>
      <c r="ACB144" s="10"/>
      <c r="ACC144" s="10"/>
      <c r="ACD144" s="10"/>
      <c r="ACE144" s="10"/>
      <c r="ACF144" s="10"/>
      <c r="ACG144" s="10"/>
      <c r="ACH144" s="10"/>
      <c r="ACI144" s="10"/>
      <c r="ACJ144" s="10"/>
      <c r="ACK144" s="10"/>
      <c r="ACL144" s="10"/>
      <c r="ACM144" s="10"/>
      <c r="ACN144" s="10"/>
      <c r="ACO144" s="10"/>
      <c r="ACP144" s="10"/>
      <c r="ACQ144" s="10"/>
      <c r="ACR144" s="10"/>
      <c r="ACS144" s="10"/>
      <c r="ACT144" s="10"/>
      <c r="ACU144" s="10"/>
      <c r="ACV144" s="10"/>
      <c r="ACW144" s="10"/>
      <c r="ACX144" s="10"/>
      <c r="ACY144" s="10"/>
      <c r="ACZ144" s="10"/>
      <c r="ADA144" s="10"/>
      <c r="ADB144" s="10"/>
      <c r="ADC144" s="10"/>
      <c r="ADD144" s="10"/>
      <c r="ADE144" s="10"/>
      <c r="ADF144" s="10"/>
      <c r="ADG144" s="10"/>
      <c r="ADH144" s="10"/>
      <c r="ADI144" s="10"/>
      <c r="ADJ144" s="10"/>
      <c r="ADK144" s="10"/>
      <c r="ADL144" s="10"/>
      <c r="ADM144" s="10"/>
      <c r="ADN144" s="10"/>
      <c r="ADO144" s="10"/>
      <c r="ADP144" s="10"/>
      <c r="ADQ144" s="10"/>
      <c r="ADR144" s="10"/>
      <c r="ADS144" s="10"/>
      <c r="ADT144" s="10"/>
      <c r="ADU144" s="10"/>
      <c r="ADV144" s="10"/>
      <c r="ADW144" s="10"/>
      <c r="ADX144" s="10"/>
      <c r="ADY144" s="10"/>
      <c r="ADZ144" s="10"/>
      <c r="AEA144" s="10"/>
      <c r="AEB144" s="10"/>
      <c r="AEC144" s="10"/>
      <c r="AED144" s="10"/>
      <c r="AEE144" s="10"/>
      <c r="AEF144" s="10"/>
      <c r="AEG144" s="10"/>
      <c r="AEH144" s="10"/>
      <c r="AEI144" s="10"/>
      <c r="AEJ144" s="10"/>
      <c r="AEK144" s="10"/>
      <c r="AEL144" s="10"/>
      <c r="AEM144" s="10"/>
      <c r="AEN144" s="10"/>
      <c r="AEO144" s="10"/>
      <c r="AEP144" s="10"/>
      <c r="AEQ144" s="10"/>
      <c r="AER144" s="10"/>
      <c r="AES144" s="10"/>
      <c r="AET144" s="10"/>
      <c r="AEU144" s="10"/>
      <c r="AEV144" s="10"/>
      <c r="AEW144" s="10"/>
      <c r="AEX144" s="10"/>
      <c r="AEY144" s="10"/>
      <c r="AEZ144" s="10"/>
      <c r="AFA144" s="10"/>
      <c r="AFB144" s="10"/>
      <c r="AFC144" s="10"/>
      <c r="AFD144" s="10"/>
      <c r="AFE144" s="10"/>
      <c r="AFF144" s="10"/>
      <c r="AFG144" s="10"/>
      <c r="AFH144" s="10"/>
      <c r="AFI144" s="10"/>
      <c r="AFJ144" s="10"/>
      <c r="AFK144" s="10"/>
      <c r="AFL144" s="10"/>
      <c r="AFM144" s="10"/>
      <c r="AFN144" s="10"/>
      <c r="AFO144" s="10"/>
      <c r="AFP144" s="10"/>
      <c r="AFQ144" s="10"/>
      <c r="AFR144" s="10"/>
      <c r="AFS144" s="10"/>
      <c r="AFT144" s="10"/>
      <c r="AFU144" s="10"/>
      <c r="AFV144" s="10"/>
      <c r="AFW144" s="10"/>
      <c r="AFX144" s="10"/>
      <c r="AFY144" s="10"/>
      <c r="AFZ144" s="10"/>
      <c r="AGA144" s="10"/>
      <c r="AGB144" s="10"/>
      <c r="AGC144" s="10"/>
      <c r="AGD144" s="10"/>
      <c r="AGE144" s="10"/>
      <c r="AGF144" s="10"/>
      <c r="AGG144" s="10"/>
      <c r="AGH144" s="10"/>
      <c r="AGI144" s="10"/>
      <c r="AGJ144" s="10"/>
      <c r="AGK144" s="10"/>
      <c r="AGL144" s="10"/>
      <c r="AGM144" s="10"/>
      <c r="AGN144" s="10"/>
      <c r="AGO144" s="10"/>
      <c r="AGP144" s="10"/>
      <c r="AGQ144" s="10"/>
      <c r="AGR144" s="10"/>
      <c r="AGS144" s="10"/>
      <c r="AGT144" s="10"/>
      <c r="AGU144" s="10"/>
      <c r="AGV144" s="10"/>
      <c r="AGW144" s="10"/>
      <c r="AGX144" s="10"/>
      <c r="AGY144" s="10"/>
      <c r="AGZ144" s="10"/>
      <c r="AHA144" s="10"/>
      <c r="AHB144" s="10"/>
      <c r="AHC144" s="10"/>
      <c r="AHD144" s="10"/>
      <c r="AHE144" s="10"/>
      <c r="AHF144" s="10"/>
      <c r="AHG144" s="10"/>
      <c r="AHH144" s="10"/>
      <c r="AHI144" s="10"/>
      <c r="AHJ144" s="10"/>
      <c r="AHK144" s="10"/>
      <c r="AHL144" s="10"/>
      <c r="AHM144" s="10"/>
      <c r="AHN144" s="10"/>
      <c r="AHO144" s="10"/>
      <c r="AHP144" s="10"/>
      <c r="AHQ144" s="10"/>
      <c r="AHR144" s="10"/>
      <c r="AHS144" s="10"/>
      <c r="AHT144" s="10"/>
      <c r="AHU144" s="10"/>
      <c r="AHV144" s="10"/>
      <c r="AHW144" s="10"/>
      <c r="AHX144" s="10"/>
      <c r="AHY144" s="10"/>
      <c r="AHZ144" s="10"/>
      <c r="AIA144" s="10"/>
      <c r="AIB144" s="10"/>
      <c r="AIC144" s="10"/>
      <c r="AID144" s="10"/>
      <c r="AIE144" s="10"/>
      <c r="AIF144" s="10"/>
      <c r="AIG144" s="10"/>
      <c r="AIH144" s="10"/>
      <c r="AII144" s="10"/>
      <c r="AIJ144" s="10"/>
      <c r="AIK144" s="10"/>
      <c r="AIL144" s="10"/>
      <c r="AIM144" s="10"/>
      <c r="AIN144" s="10"/>
      <c r="AIO144" s="10"/>
      <c r="AIP144" s="10"/>
      <c r="AIQ144" s="10"/>
      <c r="AIR144" s="10"/>
      <c r="AIS144" s="10"/>
      <c r="AIT144" s="10"/>
      <c r="AIU144" s="10"/>
      <c r="AIV144" s="10"/>
      <c r="AIW144" s="10"/>
      <c r="AIX144" s="10"/>
      <c r="AIY144" s="10"/>
      <c r="AIZ144" s="10"/>
      <c r="AJA144" s="10"/>
      <c r="AJB144" s="10"/>
      <c r="AJC144" s="10"/>
      <c r="AJD144" s="10"/>
      <c r="AJE144" s="10"/>
      <c r="AJF144" s="10"/>
      <c r="AJG144" s="10"/>
      <c r="AJH144" s="10"/>
      <c r="AJI144" s="10"/>
      <c r="AJJ144" s="10"/>
      <c r="AJK144" s="10"/>
      <c r="AJL144" s="10"/>
      <c r="AJM144" s="10"/>
      <c r="AJN144" s="10"/>
      <c r="AJO144" s="10"/>
      <c r="AJP144" s="10"/>
      <c r="AJQ144" s="10"/>
      <c r="AJR144" s="10"/>
      <c r="AJS144" s="10"/>
      <c r="AJT144" s="10"/>
      <c r="AJU144" s="10"/>
      <c r="AJV144" s="10"/>
      <c r="AJW144" s="10"/>
      <c r="AJX144" s="10"/>
      <c r="AJY144" s="10"/>
      <c r="AJZ144" s="10"/>
      <c r="AKA144" s="10"/>
      <c r="AKB144" s="10"/>
      <c r="AKC144" s="10"/>
      <c r="AKD144" s="10"/>
      <c r="AKE144" s="10"/>
      <c r="AKF144" s="10"/>
      <c r="AKG144" s="10"/>
      <c r="AKH144" s="10"/>
      <c r="AKI144" s="10"/>
      <c r="AKJ144" s="10"/>
      <c r="AKK144" s="10"/>
      <c r="AKL144" s="10"/>
      <c r="AKM144" s="10"/>
      <c r="AKN144" s="10"/>
      <c r="AKO144" s="10"/>
      <c r="AKP144" s="10"/>
      <c r="AKQ144" s="10"/>
      <c r="AKR144" s="10"/>
      <c r="AKS144" s="10"/>
      <c r="AKT144" s="10"/>
      <c r="AKU144" s="10"/>
      <c r="AKV144" s="10"/>
      <c r="AKW144" s="10"/>
      <c r="AKX144" s="10"/>
      <c r="AKY144" s="10"/>
      <c r="AKZ144" s="10"/>
      <c r="ALA144" s="10"/>
      <c r="ALB144" s="10"/>
      <c r="ALC144" s="10"/>
      <c r="ALD144" s="10"/>
      <c r="ALE144" s="10"/>
      <c r="ALF144" s="10"/>
      <c r="ALG144" s="10"/>
      <c r="ALH144" s="10"/>
      <c r="ALI144" s="10"/>
      <c r="ALJ144" s="10"/>
      <c r="ALK144" s="10"/>
      <c r="ALL144" s="10"/>
      <c r="ALM144" s="10"/>
      <c r="ALN144" s="10"/>
      <c r="ALO144" s="10"/>
      <c r="ALP144" s="10"/>
      <c r="ALQ144" s="10"/>
      <c r="ALR144" s="10"/>
      <c r="ALS144" s="10"/>
      <c r="ALT144" s="10"/>
      <c r="ALU144" s="10"/>
      <c r="ALV144" s="10"/>
      <c r="ALW144" s="10"/>
      <c r="ALX144" s="10"/>
      <c r="ALY144" s="10"/>
      <c r="ALZ144" s="10"/>
    </row>
    <row r="145" spans="1:1022">
      <c r="A145" s="16" t="s">
        <v>21</v>
      </c>
      <c r="B145" s="16" t="s">
        <v>600</v>
      </c>
      <c r="C145" s="16" t="s">
        <v>601</v>
      </c>
      <c r="D145" s="16"/>
      <c r="E145" s="17"/>
      <c r="F145" s="138" t="s">
        <v>440</v>
      </c>
      <c r="G145" s="30"/>
      <c r="H145" s="17">
        <v>2</v>
      </c>
      <c r="I145" s="16" t="s">
        <v>26</v>
      </c>
      <c r="J145" s="19"/>
      <c r="K145" s="127">
        <v>9.5200000000000007E-2</v>
      </c>
      <c r="L145" s="18">
        <f>SUM(K145*H145)</f>
        <v>0.19040000000000001</v>
      </c>
      <c r="M145" s="19"/>
      <c r="N145" s="34">
        <f>$T$1*H145</f>
        <v>2000</v>
      </c>
      <c r="O145" s="23" t="s">
        <v>602</v>
      </c>
      <c r="P145" s="21">
        <v>41929</v>
      </c>
      <c r="Q145" s="21">
        <v>41932</v>
      </c>
      <c r="R145" s="21" t="s">
        <v>384</v>
      </c>
      <c r="S145" s="16" t="s">
        <v>603</v>
      </c>
      <c r="T145" s="10" t="s">
        <v>416</v>
      </c>
      <c r="U145" s="33" t="s">
        <v>604</v>
      </c>
    </row>
    <row r="146" spans="1:1022" ht="28.5">
      <c r="A146" s="16" t="s">
        <v>21</v>
      </c>
      <c r="B146" s="16" t="s">
        <v>605</v>
      </c>
      <c r="C146" s="150" t="s">
        <v>606</v>
      </c>
      <c r="D146" s="16"/>
      <c r="E146" s="143" t="s">
        <v>607</v>
      </c>
      <c r="F146" s="16" t="s">
        <v>416</v>
      </c>
      <c r="G146" s="11" t="s">
        <v>608</v>
      </c>
      <c r="H146" s="17">
        <v>2</v>
      </c>
      <c r="I146" s="16" t="s">
        <v>26</v>
      </c>
      <c r="J146" s="65"/>
      <c r="K146" s="31"/>
      <c r="L146" s="31"/>
      <c r="M146" s="31"/>
      <c r="N146" s="34">
        <v>2020</v>
      </c>
      <c r="O146" s="23" t="s">
        <v>425</v>
      </c>
      <c r="P146" s="21">
        <v>41929</v>
      </c>
      <c r="Q146" s="21">
        <v>41932</v>
      </c>
      <c r="R146" s="21" t="s">
        <v>559</v>
      </c>
      <c r="S146" s="16" t="s">
        <v>420</v>
      </c>
    </row>
    <row r="147" spans="1:1022">
      <c r="A147" s="16" t="s">
        <v>21</v>
      </c>
      <c r="B147" s="16" t="s">
        <v>609</v>
      </c>
      <c r="C147" s="16" t="s">
        <v>610</v>
      </c>
      <c r="D147" s="16"/>
      <c r="E147" s="17"/>
      <c r="F147" s="138" t="s">
        <v>440</v>
      </c>
      <c r="G147" s="126" t="s">
        <v>611</v>
      </c>
      <c r="H147" s="96">
        <v>29</v>
      </c>
      <c r="I147" s="16" t="s">
        <v>26</v>
      </c>
      <c r="J147" s="19" t="e">
        <f>SUM(#REF!)</f>
        <v>#REF!</v>
      </c>
      <c r="K147" s="127">
        <v>2.3E-2</v>
      </c>
      <c r="L147" s="18">
        <f>SUM(K147*H147)</f>
        <v>0.66700000000000004</v>
      </c>
      <c r="M147" s="19">
        <f>SUM(L112:L147)</f>
        <v>13.258699999999999</v>
      </c>
      <c r="N147" s="34">
        <f>$T$1*H147</f>
        <v>29000</v>
      </c>
      <c r="O147" s="23" t="s">
        <v>612</v>
      </c>
      <c r="P147" s="21">
        <v>41929</v>
      </c>
      <c r="Q147" s="21">
        <v>41932</v>
      </c>
      <c r="R147" s="21" t="s">
        <v>613</v>
      </c>
      <c r="S147" s="16" t="s">
        <v>614</v>
      </c>
      <c r="T147" s="10"/>
      <c r="U147" s="151"/>
    </row>
    <row r="148" spans="1:1022">
      <c r="A148" s="16" t="s">
        <v>21</v>
      </c>
      <c r="B148" s="16" t="s">
        <v>615</v>
      </c>
      <c r="C148" s="16" t="s">
        <v>616</v>
      </c>
      <c r="D148" s="16"/>
      <c r="E148" s="17"/>
      <c r="F148" s="25" t="s">
        <v>416</v>
      </c>
      <c r="G148" s="143" t="s">
        <v>617</v>
      </c>
      <c r="H148" s="54">
        <v>6</v>
      </c>
      <c r="I148" s="16" t="s">
        <v>26</v>
      </c>
      <c r="J148" s="65"/>
      <c r="K148" s="31"/>
      <c r="L148" s="31"/>
      <c r="M148" s="31"/>
      <c r="N148" s="66">
        <v>6000</v>
      </c>
      <c r="O148" s="23" t="s">
        <v>618</v>
      </c>
      <c r="P148" s="21">
        <v>41929</v>
      </c>
      <c r="Q148" s="21">
        <v>41932</v>
      </c>
      <c r="R148" s="17" t="s">
        <v>191</v>
      </c>
      <c r="S148" s="16" t="s">
        <v>619</v>
      </c>
    </row>
    <row r="149" spans="1:1022">
      <c r="A149" s="16" t="s">
        <v>620</v>
      </c>
      <c r="B149" s="12" t="s">
        <v>621</v>
      </c>
      <c r="C149" s="152" t="s">
        <v>622</v>
      </c>
      <c r="D149" s="16"/>
      <c r="E149" s="17"/>
      <c r="F149" s="25" t="s">
        <v>416</v>
      </c>
      <c r="G149" s="153" t="s">
        <v>623</v>
      </c>
      <c r="H149" s="17">
        <v>0.5</v>
      </c>
      <c r="I149" s="16" t="s">
        <v>624</v>
      </c>
      <c r="J149" s="65"/>
      <c r="K149" s="31"/>
      <c r="L149" s="31"/>
      <c r="M149" s="31"/>
      <c r="N149" s="66" t="s">
        <v>625</v>
      </c>
      <c r="O149" s="23" t="s">
        <v>626</v>
      </c>
      <c r="P149" s="21">
        <v>41947</v>
      </c>
      <c r="Q149" s="21">
        <v>41948</v>
      </c>
      <c r="R149" s="17" t="s">
        <v>627</v>
      </c>
      <c r="S149" s="16"/>
    </row>
    <row r="150" spans="1:1022">
      <c r="A150" s="16"/>
      <c r="B150" s="16"/>
      <c r="C150" s="16"/>
      <c r="D150" s="16"/>
      <c r="E150" s="17"/>
      <c r="F150" s="25"/>
      <c r="G150" s="143"/>
      <c r="H150" s="17"/>
      <c r="I150" s="16"/>
      <c r="J150" s="65"/>
      <c r="K150" s="31"/>
      <c r="L150" s="31"/>
      <c r="M150" s="31"/>
      <c r="N150" s="32"/>
      <c r="O150" s="32"/>
      <c r="P150" s="56"/>
      <c r="Q150" s="56"/>
      <c r="R150" s="56"/>
      <c r="S150" s="31"/>
    </row>
    <row r="151" spans="1:1022">
      <c r="A151" s="16" t="s">
        <v>90</v>
      </c>
      <c r="B151" s="154" t="s">
        <v>628</v>
      </c>
      <c r="C151" s="16" t="s">
        <v>629</v>
      </c>
      <c r="D151" s="16"/>
      <c r="E151" s="11"/>
      <c r="F151" s="16" t="s">
        <v>630</v>
      </c>
      <c r="G151" s="17"/>
      <c r="H151" s="17">
        <v>2</v>
      </c>
      <c r="I151" s="16" t="s">
        <v>26</v>
      </c>
      <c r="J151" s="65"/>
      <c r="K151" s="31"/>
      <c r="L151" s="31"/>
      <c r="M151" s="31"/>
      <c r="N151" s="66">
        <v>2020</v>
      </c>
      <c r="O151" s="32" t="s">
        <v>631</v>
      </c>
      <c r="P151" s="56">
        <v>41928</v>
      </c>
      <c r="Q151" s="56" t="s">
        <v>122</v>
      </c>
      <c r="R151" s="56" t="s">
        <v>632</v>
      </c>
      <c r="S151" s="31" t="s">
        <v>633</v>
      </c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2"/>
      <c r="AMB151" s="12"/>
      <c r="AMC151" s="12"/>
      <c r="AMD151" s="12"/>
      <c r="AME151" s="12"/>
      <c r="AMF151" s="12"/>
      <c r="AMG151" s="12"/>
      <c r="AMH151" s="12"/>
    </row>
    <row r="152" spans="1:1022">
      <c r="A152" s="16" t="s">
        <v>90</v>
      </c>
      <c r="B152" s="16" t="s">
        <v>634</v>
      </c>
      <c r="C152" s="16" t="s">
        <v>635</v>
      </c>
      <c r="D152" s="16"/>
      <c r="E152" s="17" t="s">
        <v>636</v>
      </c>
      <c r="F152" s="16" t="s">
        <v>630</v>
      </c>
      <c r="G152" s="17"/>
      <c r="H152" s="17">
        <v>2</v>
      </c>
      <c r="I152" s="16" t="s">
        <v>26</v>
      </c>
      <c r="J152" s="65"/>
      <c r="K152" s="31"/>
      <c r="L152" s="31"/>
      <c r="M152" s="31"/>
      <c r="N152" s="66">
        <v>2020</v>
      </c>
      <c r="O152" s="32" t="s">
        <v>631</v>
      </c>
      <c r="P152" s="56">
        <v>41928</v>
      </c>
      <c r="Q152" s="56" t="s">
        <v>122</v>
      </c>
      <c r="R152" s="56" t="s">
        <v>632</v>
      </c>
      <c r="S152" s="31" t="s">
        <v>633</v>
      </c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  <c r="XL152" s="10"/>
      <c r="XM152" s="10"/>
      <c r="XN152" s="10"/>
      <c r="XO152" s="10"/>
      <c r="XP152" s="10"/>
      <c r="XQ152" s="10"/>
      <c r="XR152" s="10"/>
      <c r="XS152" s="10"/>
      <c r="XT152" s="10"/>
      <c r="XU152" s="10"/>
      <c r="XV152" s="10"/>
      <c r="XW152" s="10"/>
      <c r="XX152" s="10"/>
      <c r="XY152" s="10"/>
      <c r="XZ152" s="10"/>
      <c r="YA152" s="10"/>
      <c r="YB152" s="10"/>
      <c r="YC152" s="10"/>
      <c r="YD152" s="10"/>
      <c r="YE152" s="10"/>
      <c r="YF152" s="10"/>
      <c r="YG152" s="10"/>
      <c r="YH152" s="10"/>
      <c r="YI152" s="10"/>
      <c r="YJ152" s="10"/>
      <c r="YK152" s="10"/>
      <c r="YL152" s="10"/>
      <c r="YM152" s="10"/>
      <c r="YN152" s="10"/>
      <c r="YO152" s="10"/>
      <c r="YP152" s="10"/>
      <c r="YQ152" s="10"/>
      <c r="YR152" s="10"/>
      <c r="YS152" s="10"/>
      <c r="YT152" s="10"/>
      <c r="YU152" s="10"/>
      <c r="YV152" s="10"/>
      <c r="YW152" s="10"/>
      <c r="YX152" s="10"/>
      <c r="YY152" s="10"/>
      <c r="YZ152" s="10"/>
      <c r="ZA152" s="10"/>
      <c r="ZB152" s="10"/>
      <c r="ZC152" s="10"/>
      <c r="ZD152" s="10"/>
      <c r="ZE152" s="10"/>
      <c r="ZF152" s="10"/>
      <c r="ZG152" s="10"/>
      <c r="ZH152" s="10"/>
      <c r="ZI152" s="10"/>
      <c r="ZJ152" s="10"/>
      <c r="ZK152" s="10"/>
      <c r="ZL152" s="10"/>
      <c r="ZM152" s="10"/>
      <c r="ZN152" s="10"/>
      <c r="ZO152" s="10"/>
      <c r="ZP152" s="10"/>
      <c r="ZQ152" s="10"/>
      <c r="ZR152" s="10"/>
      <c r="ZS152" s="10"/>
      <c r="ZT152" s="10"/>
      <c r="ZU152" s="10"/>
      <c r="ZV152" s="10"/>
      <c r="ZW152" s="10"/>
      <c r="ZX152" s="10"/>
      <c r="ZY152" s="10"/>
      <c r="ZZ152" s="10"/>
      <c r="AAA152" s="10"/>
      <c r="AAB152" s="10"/>
      <c r="AAC152" s="10"/>
      <c r="AAD152" s="10"/>
      <c r="AAE152" s="10"/>
      <c r="AAF152" s="10"/>
      <c r="AAG152" s="10"/>
      <c r="AAH152" s="10"/>
      <c r="AAI152" s="10"/>
      <c r="AAJ152" s="10"/>
      <c r="AAK152" s="10"/>
      <c r="AAL152" s="10"/>
      <c r="AAM152" s="10"/>
      <c r="AAN152" s="10"/>
      <c r="AAO152" s="10"/>
      <c r="AAP152" s="10"/>
      <c r="AAQ152" s="10"/>
      <c r="AAR152" s="10"/>
      <c r="AAS152" s="10"/>
      <c r="AAT152" s="10"/>
      <c r="AAU152" s="10"/>
      <c r="AAV152" s="10"/>
      <c r="AAW152" s="10"/>
      <c r="AAX152" s="10"/>
      <c r="AAY152" s="10"/>
      <c r="AAZ152" s="10"/>
      <c r="ABA152" s="10"/>
      <c r="ABB152" s="10"/>
      <c r="ABC152" s="10"/>
      <c r="ABD152" s="10"/>
      <c r="ABE152" s="10"/>
      <c r="ABF152" s="10"/>
      <c r="ABG152" s="10"/>
      <c r="ABH152" s="10"/>
      <c r="ABI152" s="10"/>
      <c r="ABJ152" s="10"/>
      <c r="ABK152" s="10"/>
      <c r="ABL152" s="10"/>
      <c r="ABM152" s="10"/>
      <c r="ABN152" s="10"/>
      <c r="ABO152" s="10"/>
      <c r="ABP152" s="10"/>
      <c r="ABQ152" s="10"/>
      <c r="ABR152" s="10"/>
      <c r="ABS152" s="10"/>
      <c r="ABT152" s="10"/>
      <c r="ABU152" s="10"/>
      <c r="ABV152" s="10"/>
      <c r="ABW152" s="10"/>
      <c r="ABX152" s="10"/>
      <c r="ABY152" s="10"/>
      <c r="ABZ152" s="10"/>
      <c r="ACA152" s="10"/>
      <c r="ACB152" s="10"/>
      <c r="ACC152" s="10"/>
      <c r="ACD152" s="10"/>
      <c r="ACE152" s="10"/>
      <c r="ACF152" s="10"/>
      <c r="ACG152" s="10"/>
      <c r="ACH152" s="10"/>
      <c r="ACI152" s="10"/>
      <c r="ACJ152" s="10"/>
      <c r="ACK152" s="10"/>
      <c r="ACL152" s="10"/>
      <c r="ACM152" s="10"/>
      <c r="ACN152" s="10"/>
      <c r="ACO152" s="10"/>
      <c r="ACP152" s="10"/>
      <c r="ACQ152" s="10"/>
      <c r="ACR152" s="10"/>
      <c r="ACS152" s="10"/>
      <c r="ACT152" s="10"/>
      <c r="ACU152" s="10"/>
      <c r="ACV152" s="10"/>
      <c r="ACW152" s="10"/>
      <c r="ACX152" s="10"/>
      <c r="ACY152" s="10"/>
      <c r="ACZ152" s="10"/>
      <c r="ADA152" s="10"/>
      <c r="ADB152" s="10"/>
      <c r="ADC152" s="10"/>
      <c r="ADD152" s="10"/>
      <c r="ADE152" s="10"/>
      <c r="ADF152" s="10"/>
      <c r="ADG152" s="10"/>
      <c r="ADH152" s="10"/>
      <c r="ADI152" s="10"/>
      <c r="ADJ152" s="10"/>
      <c r="ADK152" s="10"/>
      <c r="ADL152" s="10"/>
      <c r="ADM152" s="10"/>
      <c r="ADN152" s="10"/>
      <c r="ADO152" s="10"/>
      <c r="ADP152" s="10"/>
      <c r="ADQ152" s="10"/>
      <c r="ADR152" s="10"/>
      <c r="ADS152" s="10"/>
      <c r="ADT152" s="10"/>
      <c r="ADU152" s="10"/>
      <c r="ADV152" s="10"/>
      <c r="ADW152" s="10"/>
      <c r="ADX152" s="10"/>
      <c r="ADY152" s="10"/>
      <c r="ADZ152" s="10"/>
      <c r="AEA152" s="10"/>
      <c r="AEB152" s="10"/>
      <c r="AEC152" s="10"/>
      <c r="AED152" s="10"/>
      <c r="AEE152" s="10"/>
      <c r="AEF152" s="10"/>
      <c r="AEG152" s="10"/>
      <c r="AEH152" s="10"/>
      <c r="AEI152" s="10"/>
      <c r="AEJ152" s="10"/>
      <c r="AEK152" s="10"/>
      <c r="AEL152" s="10"/>
      <c r="AEM152" s="10"/>
      <c r="AEN152" s="10"/>
      <c r="AEO152" s="10"/>
      <c r="AEP152" s="10"/>
      <c r="AEQ152" s="10"/>
      <c r="AER152" s="10"/>
      <c r="AES152" s="10"/>
      <c r="AET152" s="10"/>
      <c r="AEU152" s="10"/>
      <c r="AEV152" s="10"/>
      <c r="AEW152" s="10"/>
      <c r="AEX152" s="10"/>
      <c r="AEY152" s="10"/>
      <c r="AEZ152" s="10"/>
      <c r="AFA152" s="10"/>
      <c r="AFB152" s="10"/>
      <c r="AFC152" s="10"/>
      <c r="AFD152" s="10"/>
      <c r="AFE152" s="10"/>
      <c r="AFF152" s="10"/>
      <c r="AFG152" s="10"/>
      <c r="AFH152" s="10"/>
      <c r="AFI152" s="10"/>
      <c r="AFJ152" s="10"/>
      <c r="AFK152" s="10"/>
      <c r="AFL152" s="10"/>
      <c r="AFM152" s="10"/>
      <c r="AFN152" s="10"/>
      <c r="AFO152" s="10"/>
      <c r="AFP152" s="10"/>
      <c r="AFQ152" s="10"/>
      <c r="AFR152" s="10"/>
      <c r="AFS152" s="10"/>
      <c r="AFT152" s="10"/>
      <c r="AFU152" s="10"/>
      <c r="AFV152" s="10"/>
      <c r="AFW152" s="10"/>
      <c r="AFX152" s="10"/>
      <c r="AFY152" s="10"/>
      <c r="AFZ152" s="10"/>
      <c r="AGA152" s="10"/>
      <c r="AGB152" s="10"/>
      <c r="AGC152" s="10"/>
      <c r="AGD152" s="10"/>
      <c r="AGE152" s="10"/>
      <c r="AGF152" s="10"/>
      <c r="AGG152" s="10"/>
      <c r="AGH152" s="10"/>
      <c r="AGI152" s="10"/>
      <c r="AGJ152" s="10"/>
      <c r="AGK152" s="10"/>
      <c r="AGL152" s="10"/>
      <c r="AGM152" s="10"/>
      <c r="AGN152" s="10"/>
      <c r="AGO152" s="10"/>
      <c r="AGP152" s="10"/>
      <c r="AGQ152" s="10"/>
      <c r="AGR152" s="10"/>
      <c r="AGS152" s="10"/>
      <c r="AGT152" s="10"/>
      <c r="AGU152" s="10"/>
      <c r="AGV152" s="10"/>
      <c r="AGW152" s="10"/>
      <c r="AGX152" s="10"/>
      <c r="AGY152" s="10"/>
      <c r="AGZ152" s="10"/>
      <c r="AHA152" s="10"/>
      <c r="AHB152" s="10"/>
      <c r="AHC152" s="10"/>
      <c r="AHD152" s="10"/>
      <c r="AHE152" s="10"/>
      <c r="AHF152" s="10"/>
      <c r="AHG152" s="10"/>
      <c r="AHH152" s="10"/>
      <c r="AHI152" s="10"/>
      <c r="AHJ152" s="10"/>
      <c r="AHK152" s="10"/>
      <c r="AHL152" s="10"/>
      <c r="AHM152" s="10"/>
      <c r="AHN152" s="10"/>
      <c r="AHO152" s="10"/>
      <c r="AHP152" s="10"/>
      <c r="AHQ152" s="10"/>
      <c r="AHR152" s="10"/>
      <c r="AHS152" s="10"/>
      <c r="AHT152" s="10"/>
      <c r="AHU152" s="10"/>
      <c r="AHV152" s="10"/>
      <c r="AHW152" s="10"/>
      <c r="AHX152" s="10"/>
      <c r="AHY152" s="10"/>
      <c r="AHZ152" s="10"/>
      <c r="AIA152" s="10"/>
      <c r="AIB152" s="10"/>
      <c r="AIC152" s="10"/>
      <c r="AID152" s="10"/>
      <c r="AIE152" s="10"/>
      <c r="AIF152" s="10"/>
      <c r="AIG152" s="10"/>
      <c r="AIH152" s="10"/>
      <c r="AII152" s="10"/>
      <c r="AIJ152" s="10"/>
      <c r="AIK152" s="10"/>
      <c r="AIL152" s="10"/>
      <c r="AIM152" s="10"/>
      <c r="AIN152" s="10"/>
      <c r="AIO152" s="10"/>
      <c r="AIP152" s="10"/>
      <c r="AIQ152" s="10"/>
      <c r="AIR152" s="10"/>
      <c r="AIS152" s="10"/>
      <c r="AIT152" s="10"/>
      <c r="AIU152" s="10"/>
      <c r="AIV152" s="10"/>
      <c r="AIW152" s="10"/>
      <c r="AIX152" s="10"/>
      <c r="AIY152" s="10"/>
      <c r="AIZ152" s="10"/>
      <c r="AJA152" s="10"/>
      <c r="AJB152" s="10"/>
      <c r="AJC152" s="10"/>
      <c r="AJD152" s="10"/>
      <c r="AJE152" s="10"/>
      <c r="AJF152" s="10"/>
      <c r="AJG152" s="10"/>
      <c r="AJH152" s="10"/>
      <c r="AJI152" s="10"/>
      <c r="AJJ152" s="10"/>
      <c r="AJK152" s="10"/>
      <c r="AJL152" s="10"/>
      <c r="AJM152" s="10"/>
      <c r="AJN152" s="10"/>
      <c r="AJO152" s="10"/>
      <c r="AJP152" s="10"/>
      <c r="AJQ152" s="10"/>
      <c r="AJR152" s="10"/>
      <c r="AJS152" s="10"/>
      <c r="AJT152" s="10"/>
      <c r="AJU152" s="10"/>
      <c r="AJV152" s="10"/>
      <c r="AJW152" s="10"/>
      <c r="AJX152" s="10"/>
      <c r="AJY152" s="10"/>
      <c r="AJZ152" s="10"/>
      <c r="AKA152" s="10"/>
      <c r="AKB152" s="10"/>
      <c r="AKC152" s="10"/>
      <c r="AKD152" s="10"/>
      <c r="AKE152" s="10"/>
      <c r="AKF152" s="10"/>
      <c r="AKG152" s="10"/>
      <c r="AKH152" s="10"/>
      <c r="AKI152" s="10"/>
      <c r="AKJ152" s="10"/>
      <c r="AKK152" s="10"/>
      <c r="AKL152" s="10"/>
      <c r="AKM152" s="10"/>
      <c r="AKN152" s="10"/>
      <c r="AKO152" s="10"/>
      <c r="AKP152" s="10"/>
      <c r="AKQ152" s="10"/>
      <c r="AKR152" s="10"/>
      <c r="AKS152" s="10"/>
      <c r="AKT152" s="10"/>
      <c r="AKU152" s="10"/>
      <c r="AKV152" s="10"/>
      <c r="AKW152" s="10"/>
      <c r="AKX152" s="10"/>
      <c r="AKY152" s="10"/>
      <c r="AKZ152" s="10"/>
      <c r="ALA152" s="10"/>
      <c r="ALB152" s="10"/>
      <c r="ALC152" s="10"/>
      <c r="ALD152" s="10"/>
      <c r="ALE152" s="10"/>
      <c r="ALF152" s="10"/>
      <c r="ALG152" s="10"/>
      <c r="ALH152" s="10"/>
      <c r="ALI152" s="10"/>
      <c r="ALJ152" s="10"/>
      <c r="ALK152" s="10"/>
      <c r="ALL152" s="10"/>
      <c r="ALM152" s="10"/>
      <c r="ALN152" s="10"/>
      <c r="ALO152" s="10"/>
      <c r="ALP152" s="10"/>
      <c r="ALQ152" s="10"/>
      <c r="ALR152" s="10"/>
      <c r="ALS152" s="10"/>
      <c r="ALT152" s="10"/>
      <c r="ALU152" s="10"/>
      <c r="ALV152" s="10"/>
      <c r="ALW152" s="10"/>
      <c r="ALX152" s="10"/>
      <c r="ALY152" s="10"/>
      <c r="ALZ152" s="10"/>
      <c r="AMA152" s="12"/>
      <c r="AMB152" s="12"/>
      <c r="AMC152" s="12"/>
      <c r="AMD152" s="12"/>
      <c r="AME152" s="12"/>
      <c r="AMF152" s="12"/>
      <c r="AMG152" s="12"/>
      <c r="AMH152" s="12"/>
    </row>
    <row r="153" spans="1:1022">
      <c r="A153" s="31"/>
      <c r="B153" s="31"/>
      <c r="C153" s="31"/>
      <c r="D153" s="31"/>
      <c r="E153" s="32"/>
      <c r="F153" s="31"/>
      <c r="G153" s="32"/>
      <c r="H153" s="32"/>
      <c r="I153" s="31"/>
      <c r="J153" s="65"/>
      <c r="K153" s="31"/>
      <c r="L153" s="31"/>
      <c r="M153" s="31"/>
      <c r="N153" s="32"/>
      <c r="O153" s="32"/>
      <c r="P153" s="56"/>
      <c r="Q153" s="56"/>
      <c r="R153" s="56"/>
      <c r="S153" s="31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  <c r="XL153" s="10"/>
      <c r="XM153" s="10"/>
      <c r="XN153" s="10"/>
      <c r="XO153" s="10"/>
      <c r="XP153" s="10"/>
      <c r="XQ153" s="10"/>
      <c r="XR153" s="10"/>
      <c r="XS153" s="10"/>
      <c r="XT153" s="10"/>
      <c r="XU153" s="10"/>
      <c r="XV153" s="10"/>
      <c r="XW153" s="10"/>
      <c r="XX153" s="10"/>
      <c r="XY153" s="10"/>
      <c r="XZ153" s="10"/>
      <c r="YA153" s="10"/>
      <c r="YB153" s="10"/>
      <c r="YC153" s="10"/>
      <c r="YD153" s="10"/>
      <c r="YE153" s="10"/>
      <c r="YF153" s="10"/>
      <c r="YG153" s="10"/>
      <c r="YH153" s="10"/>
      <c r="YI153" s="10"/>
      <c r="YJ153" s="10"/>
      <c r="YK153" s="10"/>
      <c r="YL153" s="10"/>
      <c r="YM153" s="10"/>
      <c r="YN153" s="10"/>
      <c r="YO153" s="10"/>
      <c r="YP153" s="10"/>
      <c r="YQ153" s="10"/>
      <c r="YR153" s="10"/>
      <c r="YS153" s="10"/>
      <c r="YT153" s="10"/>
      <c r="YU153" s="10"/>
      <c r="YV153" s="10"/>
      <c r="YW153" s="10"/>
      <c r="YX153" s="10"/>
      <c r="YY153" s="10"/>
      <c r="YZ153" s="10"/>
      <c r="ZA153" s="10"/>
      <c r="ZB153" s="10"/>
      <c r="ZC153" s="10"/>
      <c r="ZD153" s="10"/>
      <c r="ZE153" s="10"/>
      <c r="ZF153" s="10"/>
      <c r="ZG153" s="10"/>
      <c r="ZH153" s="10"/>
      <c r="ZI153" s="10"/>
      <c r="ZJ153" s="10"/>
      <c r="ZK153" s="10"/>
      <c r="ZL153" s="10"/>
      <c r="ZM153" s="10"/>
      <c r="ZN153" s="10"/>
      <c r="ZO153" s="10"/>
      <c r="ZP153" s="10"/>
      <c r="ZQ153" s="10"/>
      <c r="ZR153" s="10"/>
      <c r="ZS153" s="10"/>
      <c r="ZT153" s="10"/>
      <c r="ZU153" s="10"/>
      <c r="ZV153" s="10"/>
      <c r="ZW153" s="10"/>
      <c r="ZX153" s="10"/>
      <c r="ZY153" s="10"/>
      <c r="ZZ153" s="10"/>
      <c r="AAA153" s="10"/>
      <c r="AAB153" s="10"/>
      <c r="AAC153" s="10"/>
      <c r="AAD153" s="10"/>
      <c r="AAE153" s="10"/>
      <c r="AAF153" s="10"/>
      <c r="AAG153" s="10"/>
      <c r="AAH153" s="10"/>
      <c r="AAI153" s="10"/>
      <c r="AAJ153" s="10"/>
      <c r="AAK153" s="10"/>
      <c r="AAL153" s="10"/>
      <c r="AAM153" s="10"/>
      <c r="AAN153" s="10"/>
      <c r="AAO153" s="10"/>
      <c r="AAP153" s="10"/>
      <c r="AAQ153" s="10"/>
      <c r="AAR153" s="10"/>
      <c r="AAS153" s="10"/>
      <c r="AAT153" s="10"/>
      <c r="AAU153" s="10"/>
      <c r="AAV153" s="10"/>
      <c r="AAW153" s="10"/>
      <c r="AAX153" s="10"/>
      <c r="AAY153" s="10"/>
      <c r="AAZ153" s="10"/>
      <c r="ABA153" s="10"/>
      <c r="ABB153" s="10"/>
      <c r="ABC153" s="10"/>
      <c r="ABD153" s="10"/>
      <c r="ABE153" s="10"/>
      <c r="ABF153" s="10"/>
      <c r="ABG153" s="10"/>
      <c r="ABH153" s="10"/>
      <c r="ABI153" s="10"/>
      <c r="ABJ153" s="10"/>
      <c r="ABK153" s="10"/>
      <c r="ABL153" s="10"/>
      <c r="ABM153" s="10"/>
      <c r="ABN153" s="10"/>
      <c r="ABO153" s="10"/>
      <c r="ABP153" s="10"/>
      <c r="ABQ153" s="10"/>
      <c r="ABR153" s="10"/>
      <c r="ABS153" s="10"/>
      <c r="ABT153" s="10"/>
      <c r="ABU153" s="10"/>
      <c r="ABV153" s="10"/>
      <c r="ABW153" s="10"/>
      <c r="ABX153" s="10"/>
      <c r="ABY153" s="10"/>
      <c r="ABZ153" s="10"/>
      <c r="ACA153" s="10"/>
      <c r="ACB153" s="10"/>
      <c r="ACC153" s="10"/>
      <c r="ACD153" s="10"/>
      <c r="ACE153" s="10"/>
      <c r="ACF153" s="10"/>
      <c r="ACG153" s="10"/>
      <c r="ACH153" s="10"/>
      <c r="ACI153" s="10"/>
      <c r="ACJ153" s="10"/>
      <c r="ACK153" s="10"/>
      <c r="ACL153" s="10"/>
      <c r="ACM153" s="10"/>
      <c r="ACN153" s="10"/>
      <c r="ACO153" s="10"/>
      <c r="ACP153" s="10"/>
      <c r="ACQ153" s="10"/>
      <c r="ACR153" s="10"/>
      <c r="ACS153" s="10"/>
      <c r="ACT153" s="10"/>
      <c r="ACU153" s="10"/>
      <c r="ACV153" s="10"/>
      <c r="ACW153" s="10"/>
      <c r="ACX153" s="10"/>
      <c r="ACY153" s="10"/>
      <c r="ACZ153" s="10"/>
      <c r="ADA153" s="10"/>
      <c r="ADB153" s="10"/>
      <c r="ADC153" s="10"/>
      <c r="ADD153" s="10"/>
      <c r="ADE153" s="10"/>
      <c r="ADF153" s="10"/>
      <c r="ADG153" s="10"/>
      <c r="ADH153" s="10"/>
      <c r="ADI153" s="10"/>
      <c r="ADJ153" s="10"/>
      <c r="ADK153" s="10"/>
      <c r="ADL153" s="10"/>
      <c r="ADM153" s="10"/>
      <c r="ADN153" s="10"/>
      <c r="ADO153" s="10"/>
      <c r="ADP153" s="10"/>
      <c r="ADQ153" s="10"/>
      <c r="ADR153" s="10"/>
      <c r="ADS153" s="10"/>
      <c r="ADT153" s="10"/>
      <c r="ADU153" s="10"/>
      <c r="ADV153" s="10"/>
      <c r="ADW153" s="10"/>
      <c r="ADX153" s="10"/>
      <c r="ADY153" s="10"/>
      <c r="ADZ153" s="10"/>
      <c r="AEA153" s="10"/>
      <c r="AEB153" s="10"/>
      <c r="AEC153" s="10"/>
      <c r="AED153" s="10"/>
      <c r="AEE153" s="10"/>
      <c r="AEF153" s="10"/>
      <c r="AEG153" s="10"/>
      <c r="AEH153" s="10"/>
      <c r="AEI153" s="10"/>
      <c r="AEJ153" s="10"/>
      <c r="AEK153" s="10"/>
      <c r="AEL153" s="10"/>
      <c r="AEM153" s="10"/>
      <c r="AEN153" s="10"/>
      <c r="AEO153" s="10"/>
      <c r="AEP153" s="10"/>
      <c r="AEQ153" s="10"/>
      <c r="AER153" s="10"/>
      <c r="AES153" s="10"/>
      <c r="AET153" s="10"/>
      <c r="AEU153" s="10"/>
      <c r="AEV153" s="10"/>
      <c r="AEW153" s="10"/>
      <c r="AEX153" s="10"/>
      <c r="AEY153" s="10"/>
      <c r="AEZ153" s="10"/>
      <c r="AFA153" s="10"/>
      <c r="AFB153" s="10"/>
      <c r="AFC153" s="10"/>
      <c r="AFD153" s="10"/>
      <c r="AFE153" s="10"/>
      <c r="AFF153" s="10"/>
      <c r="AFG153" s="10"/>
      <c r="AFH153" s="10"/>
      <c r="AFI153" s="10"/>
      <c r="AFJ153" s="10"/>
      <c r="AFK153" s="10"/>
      <c r="AFL153" s="10"/>
      <c r="AFM153" s="10"/>
      <c r="AFN153" s="10"/>
      <c r="AFO153" s="10"/>
      <c r="AFP153" s="10"/>
      <c r="AFQ153" s="10"/>
      <c r="AFR153" s="10"/>
      <c r="AFS153" s="10"/>
      <c r="AFT153" s="10"/>
      <c r="AFU153" s="10"/>
      <c r="AFV153" s="10"/>
      <c r="AFW153" s="10"/>
      <c r="AFX153" s="10"/>
      <c r="AFY153" s="10"/>
      <c r="AFZ153" s="10"/>
      <c r="AGA153" s="10"/>
      <c r="AGB153" s="10"/>
      <c r="AGC153" s="10"/>
      <c r="AGD153" s="10"/>
      <c r="AGE153" s="10"/>
      <c r="AGF153" s="10"/>
      <c r="AGG153" s="10"/>
      <c r="AGH153" s="10"/>
      <c r="AGI153" s="10"/>
      <c r="AGJ153" s="10"/>
      <c r="AGK153" s="10"/>
      <c r="AGL153" s="10"/>
      <c r="AGM153" s="10"/>
      <c r="AGN153" s="10"/>
      <c r="AGO153" s="10"/>
      <c r="AGP153" s="10"/>
      <c r="AGQ153" s="10"/>
      <c r="AGR153" s="10"/>
      <c r="AGS153" s="10"/>
      <c r="AGT153" s="10"/>
      <c r="AGU153" s="10"/>
      <c r="AGV153" s="10"/>
      <c r="AGW153" s="10"/>
      <c r="AGX153" s="10"/>
      <c r="AGY153" s="10"/>
      <c r="AGZ153" s="10"/>
      <c r="AHA153" s="10"/>
      <c r="AHB153" s="10"/>
      <c r="AHC153" s="10"/>
      <c r="AHD153" s="10"/>
      <c r="AHE153" s="10"/>
      <c r="AHF153" s="10"/>
      <c r="AHG153" s="10"/>
      <c r="AHH153" s="10"/>
      <c r="AHI153" s="10"/>
      <c r="AHJ153" s="10"/>
      <c r="AHK153" s="10"/>
      <c r="AHL153" s="10"/>
      <c r="AHM153" s="10"/>
      <c r="AHN153" s="10"/>
      <c r="AHO153" s="10"/>
      <c r="AHP153" s="10"/>
      <c r="AHQ153" s="10"/>
      <c r="AHR153" s="10"/>
      <c r="AHS153" s="10"/>
      <c r="AHT153" s="10"/>
      <c r="AHU153" s="10"/>
      <c r="AHV153" s="10"/>
      <c r="AHW153" s="10"/>
      <c r="AHX153" s="10"/>
      <c r="AHY153" s="10"/>
      <c r="AHZ153" s="10"/>
      <c r="AIA153" s="10"/>
      <c r="AIB153" s="10"/>
      <c r="AIC153" s="10"/>
      <c r="AID153" s="10"/>
      <c r="AIE153" s="10"/>
      <c r="AIF153" s="10"/>
      <c r="AIG153" s="10"/>
      <c r="AIH153" s="10"/>
      <c r="AII153" s="10"/>
      <c r="AIJ153" s="10"/>
      <c r="AIK153" s="10"/>
      <c r="AIL153" s="10"/>
      <c r="AIM153" s="10"/>
      <c r="AIN153" s="10"/>
      <c r="AIO153" s="10"/>
      <c r="AIP153" s="10"/>
      <c r="AIQ153" s="10"/>
      <c r="AIR153" s="10"/>
      <c r="AIS153" s="10"/>
      <c r="AIT153" s="10"/>
      <c r="AIU153" s="10"/>
      <c r="AIV153" s="10"/>
      <c r="AIW153" s="10"/>
      <c r="AIX153" s="10"/>
      <c r="AIY153" s="10"/>
      <c r="AIZ153" s="10"/>
      <c r="AJA153" s="10"/>
      <c r="AJB153" s="10"/>
      <c r="AJC153" s="10"/>
      <c r="AJD153" s="10"/>
      <c r="AJE153" s="10"/>
      <c r="AJF153" s="10"/>
      <c r="AJG153" s="10"/>
      <c r="AJH153" s="10"/>
      <c r="AJI153" s="10"/>
      <c r="AJJ153" s="10"/>
      <c r="AJK153" s="10"/>
      <c r="AJL153" s="10"/>
      <c r="AJM153" s="10"/>
      <c r="AJN153" s="10"/>
      <c r="AJO153" s="10"/>
      <c r="AJP153" s="10"/>
      <c r="AJQ153" s="10"/>
      <c r="AJR153" s="10"/>
      <c r="AJS153" s="10"/>
      <c r="AJT153" s="10"/>
      <c r="AJU153" s="10"/>
      <c r="AJV153" s="10"/>
      <c r="AJW153" s="10"/>
      <c r="AJX153" s="10"/>
      <c r="AJY153" s="10"/>
      <c r="AJZ153" s="10"/>
      <c r="AKA153" s="10"/>
      <c r="AKB153" s="10"/>
      <c r="AKC153" s="10"/>
      <c r="AKD153" s="10"/>
      <c r="AKE153" s="10"/>
      <c r="AKF153" s="10"/>
      <c r="AKG153" s="10"/>
      <c r="AKH153" s="10"/>
      <c r="AKI153" s="10"/>
      <c r="AKJ153" s="10"/>
      <c r="AKK153" s="10"/>
      <c r="AKL153" s="10"/>
      <c r="AKM153" s="10"/>
      <c r="AKN153" s="10"/>
      <c r="AKO153" s="10"/>
      <c r="AKP153" s="10"/>
      <c r="AKQ153" s="10"/>
      <c r="AKR153" s="10"/>
      <c r="AKS153" s="10"/>
      <c r="AKT153" s="10"/>
      <c r="AKU153" s="10"/>
      <c r="AKV153" s="10"/>
      <c r="AKW153" s="10"/>
      <c r="AKX153" s="10"/>
      <c r="AKY153" s="10"/>
      <c r="AKZ153" s="10"/>
      <c r="ALA153" s="10"/>
      <c r="ALB153" s="10"/>
      <c r="ALC153" s="10"/>
      <c r="ALD153" s="10"/>
      <c r="ALE153" s="10"/>
      <c r="ALF153" s="10"/>
      <c r="ALG153" s="10"/>
      <c r="ALH153" s="10"/>
      <c r="ALI153" s="10"/>
      <c r="ALJ153" s="10"/>
      <c r="ALK153" s="10"/>
      <c r="ALL153" s="10"/>
      <c r="ALM153" s="10"/>
      <c r="ALN153" s="10"/>
      <c r="ALO153" s="10"/>
      <c r="ALP153" s="10"/>
      <c r="ALQ153" s="10"/>
      <c r="ALR153" s="10"/>
      <c r="ALS153" s="10"/>
      <c r="ALT153" s="10"/>
      <c r="ALU153" s="10"/>
      <c r="ALV153" s="10"/>
      <c r="ALW153" s="10"/>
      <c r="ALX153" s="10"/>
      <c r="ALY153" s="10"/>
      <c r="ALZ153" s="10"/>
    </row>
    <row r="154" spans="1:1022">
      <c r="A154" s="16" t="s">
        <v>90</v>
      </c>
      <c r="B154" s="16" t="s">
        <v>637</v>
      </c>
      <c r="C154" s="16" t="s">
        <v>638</v>
      </c>
      <c r="D154" s="16"/>
      <c r="E154" s="17"/>
      <c r="F154" s="16" t="s">
        <v>639</v>
      </c>
      <c r="G154" s="17" t="s">
        <v>640</v>
      </c>
      <c r="H154" s="17">
        <v>2</v>
      </c>
      <c r="I154" s="16" t="s">
        <v>26</v>
      </c>
      <c r="J154" s="19" t="e">
        <f>SUM(#REF!)</f>
        <v>#REF!</v>
      </c>
      <c r="K154" s="18">
        <v>7.5</v>
      </c>
      <c r="L154" s="18">
        <f>SUM(K154*H154)</f>
        <v>15</v>
      </c>
      <c r="M154" s="19">
        <f>SUM(L151:L154)</f>
        <v>15</v>
      </c>
      <c r="N154" s="34">
        <v>2050</v>
      </c>
      <c r="O154" s="139" t="s">
        <v>641</v>
      </c>
      <c r="P154" s="21">
        <v>41914</v>
      </c>
      <c r="Q154" s="56" t="s">
        <v>122</v>
      </c>
      <c r="R154" s="56" t="s">
        <v>642</v>
      </c>
      <c r="S154" s="16" t="s">
        <v>643</v>
      </c>
      <c r="T154" s="10"/>
      <c r="U154" s="12"/>
      <c r="AMA154" s="12"/>
      <c r="AMB154" s="12"/>
      <c r="AMC154" s="12"/>
      <c r="AMD154" s="12"/>
      <c r="AME154" s="12"/>
      <c r="AMF154" s="12"/>
      <c r="AMG154" s="12"/>
      <c r="AMH154" s="12"/>
    </row>
    <row r="155" spans="1:1022">
      <c r="A155" s="16"/>
      <c r="B155" s="16"/>
      <c r="C155" s="16"/>
      <c r="D155" s="16"/>
      <c r="E155" s="17"/>
      <c r="F155" s="16"/>
      <c r="G155" s="17"/>
      <c r="H155" s="17"/>
      <c r="I155" s="16"/>
      <c r="J155" s="19"/>
      <c r="K155" s="18"/>
      <c r="L155" s="18"/>
      <c r="M155" s="19"/>
      <c r="N155" s="22"/>
      <c r="O155" s="139"/>
      <c r="P155" s="21"/>
      <c r="Q155" s="21"/>
      <c r="R155" s="21"/>
      <c r="S155" s="16"/>
      <c r="T155" s="10"/>
      <c r="U155" s="12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</row>
    <row r="156" spans="1:1022">
      <c r="A156" s="16" t="s">
        <v>90</v>
      </c>
      <c r="B156" s="16" t="s">
        <v>644</v>
      </c>
      <c r="C156" s="16" t="s">
        <v>645</v>
      </c>
      <c r="D156" s="16"/>
      <c r="E156" s="17"/>
      <c r="F156" s="16" t="s">
        <v>646</v>
      </c>
      <c r="G156" s="17"/>
      <c r="H156" s="17">
        <v>160</v>
      </c>
      <c r="I156" s="16" t="s">
        <v>201</v>
      </c>
      <c r="J156" s="19"/>
      <c r="K156" s="18"/>
      <c r="L156" s="18"/>
      <c r="M156" s="19"/>
      <c r="N156" s="58" t="s">
        <v>647</v>
      </c>
      <c r="O156" s="139" t="s">
        <v>648</v>
      </c>
      <c r="P156" s="21">
        <v>41941</v>
      </c>
      <c r="Q156" s="21">
        <v>41957</v>
      </c>
      <c r="R156" s="21" t="s">
        <v>649</v>
      </c>
      <c r="S156" s="16"/>
      <c r="T156" s="10"/>
      <c r="U156" s="12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  <c r="XL156" s="10"/>
      <c r="XM156" s="10"/>
      <c r="XN156" s="10"/>
      <c r="XO156" s="10"/>
      <c r="XP156" s="10"/>
      <c r="XQ156" s="10"/>
      <c r="XR156" s="10"/>
      <c r="XS156" s="10"/>
      <c r="XT156" s="10"/>
      <c r="XU156" s="10"/>
      <c r="XV156" s="10"/>
      <c r="XW156" s="10"/>
      <c r="XX156" s="10"/>
      <c r="XY156" s="10"/>
      <c r="XZ156" s="10"/>
      <c r="YA156" s="10"/>
      <c r="YB156" s="10"/>
      <c r="YC156" s="10"/>
      <c r="YD156" s="10"/>
      <c r="YE156" s="10"/>
      <c r="YF156" s="10"/>
      <c r="YG156" s="10"/>
      <c r="YH156" s="10"/>
      <c r="YI156" s="10"/>
      <c r="YJ156" s="10"/>
      <c r="YK156" s="10"/>
      <c r="YL156" s="10"/>
      <c r="YM156" s="10"/>
      <c r="YN156" s="10"/>
      <c r="YO156" s="10"/>
      <c r="YP156" s="10"/>
      <c r="YQ156" s="10"/>
      <c r="YR156" s="10"/>
      <c r="YS156" s="10"/>
      <c r="YT156" s="10"/>
      <c r="YU156" s="10"/>
      <c r="YV156" s="10"/>
      <c r="YW156" s="10"/>
      <c r="YX156" s="10"/>
      <c r="YY156" s="10"/>
      <c r="YZ156" s="10"/>
      <c r="ZA156" s="10"/>
      <c r="ZB156" s="10"/>
      <c r="ZC156" s="10"/>
      <c r="ZD156" s="10"/>
      <c r="ZE156" s="10"/>
      <c r="ZF156" s="10"/>
      <c r="ZG156" s="10"/>
      <c r="ZH156" s="10"/>
      <c r="ZI156" s="10"/>
      <c r="ZJ156" s="10"/>
      <c r="ZK156" s="10"/>
      <c r="ZL156" s="10"/>
      <c r="ZM156" s="10"/>
      <c r="ZN156" s="10"/>
      <c r="ZO156" s="10"/>
      <c r="ZP156" s="10"/>
      <c r="ZQ156" s="10"/>
      <c r="ZR156" s="10"/>
      <c r="ZS156" s="10"/>
      <c r="ZT156" s="10"/>
      <c r="ZU156" s="10"/>
      <c r="ZV156" s="10"/>
      <c r="ZW156" s="10"/>
      <c r="ZX156" s="10"/>
      <c r="ZY156" s="10"/>
      <c r="ZZ156" s="10"/>
      <c r="AAA156" s="10"/>
      <c r="AAB156" s="10"/>
      <c r="AAC156" s="10"/>
      <c r="AAD156" s="10"/>
      <c r="AAE156" s="10"/>
      <c r="AAF156" s="10"/>
      <c r="AAG156" s="10"/>
      <c r="AAH156" s="10"/>
      <c r="AAI156" s="10"/>
      <c r="AAJ156" s="10"/>
      <c r="AAK156" s="10"/>
      <c r="AAL156" s="10"/>
      <c r="AAM156" s="10"/>
      <c r="AAN156" s="10"/>
      <c r="AAO156" s="10"/>
      <c r="AAP156" s="10"/>
      <c r="AAQ156" s="10"/>
      <c r="AAR156" s="10"/>
      <c r="AAS156" s="10"/>
      <c r="AAT156" s="10"/>
      <c r="AAU156" s="10"/>
      <c r="AAV156" s="10"/>
      <c r="AAW156" s="10"/>
      <c r="AAX156" s="10"/>
      <c r="AAY156" s="10"/>
      <c r="AAZ156" s="10"/>
      <c r="ABA156" s="10"/>
      <c r="ABB156" s="10"/>
      <c r="ABC156" s="10"/>
      <c r="ABD156" s="10"/>
      <c r="ABE156" s="10"/>
      <c r="ABF156" s="10"/>
      <c r="ABG156" s="10"/>
      <c r="ABH156" s="10"/>
      <c r="ABI156" s="10"/>
      <c r="ABJ156" s="10"/>
      <c r="ABK156" s="10"/>
      <c r="ABL156" s="10"/>
      <c r="ABM156" s="10"/>
      <c r="ABN156" s="10"/>
      <c r="ABO156" s="10"/>
      <c r="ABP156" s="10"/>
      <c r="ABQ156" s="10"/>
      <c r="ABR156" s="10"/>
      <c r="ABS156" s="10"/>
      <c r="ABT156" s="10"/>
      <c r="ABU156" s="10"/>
      <c r="ABV156" s="10"/>
      <c r="ABW156" s="10"/>
      <c r="ABX156" s="10"/>
      <c r="ABY156" s="10"/>
      <c r="ABZ156" s="10"/>
      <c r="ACA156" s="10"/>
      <c r="ACB156" s="10"/>
      <c r="ACC156" s="10"/>
      <c r="ACD156" s="10"/>
      <c r="ACE156" s="10"/>
      <c r="ACF156" s="10"/>
      <c r="ACG156" s="10"/>
      <c r="ACH156" s="10"/>
      <c r="ACI156" s="10"/>
      <c r="ACJ156" s="10"/>
      <c r="ACK156" s="10"/>
      <c r="ACL156" s="10"/>
      <c r="ACM156" s="10"/>
      <c r="ACN156" s="10"/>
      <c r="ACO156" s="10"/>
      <c r="ACP156" s="10"/>
      <c r="ACQ156" s="10"/>
      <c r="ACR156" s="10"/>
      <c r="ACS156" s="10"/>
      <c r="ACT156" s="10"/>
      <c r="ACU156" s="10"/>
      <c r="ACV156" s="10"/>
      <c r="ACW156" s="10"/>
      <c r="ACX156" s="10"/>
      <c r="ACY156" s="10"/>
      <c r="ACZ156" s="10"/>
      <c r="ADA156" s="10"/>
      <c r="ADB156" s="10"/>
      <c r="ADC156" s="10"/>
      <c r="ADD156" s="10"/>
      <c r="ADE156" s="10"/>
      <c r="ADF156" s="10"/>
      <c r="ADG156" s="10"/>
      <c r="ADH156" s="10"/>
      <c r="ADI156" s="10"/>
      <c r="ADJ156" s="10"/>
      <c r="ADK156" s="10"/>
      <c r="ADL156" s="10"/>
      <c r="ADM156" s="10"/>
      <c r="ADN156" s="10"/>
      <c r="ADO156" s="10"/>
      <c r="ADP156" s="10"/>
      <c r="ADQ156" s="10"/>
      <c r="ADR156" s="10"/>
      <c r="ADS156" s="10"/>
      <c r="ADT156" s="10"/>
      <c r="ADU156" s="10"/>
      <c r="ADV156" s="10"/>
      <c r="ADW156" s="10"/>
      <c r="ADX156" s="10"/>
      <c r="ADY156" s="10"/>
      <c r="ADZ156" s="10"/>
      <c r="AEA156" s="10"/>
      <c r="AEB156" s="10"/>
      <c r="AEC156" s="10"/>
      <c r="AED156" s="10"/>
      <c r="AEE156" s="10"/>
      <c r="AEF156" s="10"/>
      <c r="AEG156" s="10"/>
      <c r="AEH156" s="10"/>
      <c r="AEI156" s="10"/>
      <c r="AEJ156" s="10"/>
      <c r="AEK156" s="10"/>
      <c r="AEL156" s="10"/>
      <c r="AEM156" s="10"/>
      <c r="AEN156" s="10"/>
      <c r="AEO156" s="10"/>
      <c r="AEP156" s="10"/>
      <c r="AEQ156" s="10"/>
      <c r="AER156" s="10"/>
      <c r="AES156" s="10"/>
      <c r="AET156" s="10"/>
      <c r="AEU156" s="10"/>
      <c r="AEV156" s="10"/>
      <c r="AEW156" s="10"/>
      <c r="AEX156" s="10"/>
      <c r="AEY156" s="10"/>
      <c r="AEZ156" s="10"/>
      <c r="AFA156" s="10"/>
      <c r="AFB156" s="10"/>
      <c r="AFC156" s="10"/>
      <c r="AFD156" s="10"/>
      <c r="AFE156" s="10"/>
      <c r="AFF156" s="10"/>
      <c r="AFG156" s="10"/>
      <c r="AFH156" s="10"/>
      <c r="AFI156" s="10"/>
      <c r="AFJ156" s="10"/>
      <c r="AFK156" s="10"/>
      <c r="AFL156" s="10"/>
      <c r="AFM156" s="10"/>
      <c r="AFN156" s="10"/>
      <c r="AFO156" s="10"/>
      <c r="AFP156" s="10"/>
      <c r="AFQ156" s="10"/>
      <c r="AFR156" s="10"/>
      <c r="AFS156" s="10"/>
      <c r="AFT156" s="10"/>
      <c r="AFU156" s="10"/>
      <c r="AFV156" s="10"/>
      <c r="AFW156" s="10"/>
      <c r="AFX156" s="10"/>
      <c r="AFY156" s="10"/>
      <c r="AFZ156" s="10"/>
      <c r="AGA156" s="10"/>
      <c r="AGB156" s="10"/>
      <c r="AGC156" s="10"/>
      <c r="AGD156" s="10"/>
      <c r="AGE156" s="10"/>
      <c r="AGF156" s="10"/>
      <c r="AGG156" s="10"/>
      <c r="AGH156" s="10"/>
      <c r="AGI156" s="10"/>
      <c r="AGJ156" s="10"/>
      <c r="AGK156" s="10"/>
      <c r="AGL156" s="10"/>
      <c r="AGM156" s="10"/>
      <c r="AGN156" s="10"/>
      <c r="AGO156" s="10"/>
      <c r="AGP156" s="10"/>
      <c r="AGQ156" s="10"/>
      <c r="AGR156" s="10"/>
      <c r="AGS156" s="10"/>
      <c r="AGT156" s="10"/>
      <c r="AGU156" s="10"/>
      <c r="AGV156" s="10"/>
      <c r="AGW156" s="10"/>
      <c r="AGX156" s="10"/>
      <c r="AGY156" s="10"/>
      <c r="AGZ156" s="10"/>
      <c r="AHA156" s="10"/>
      <c r="AHB156" s="10"/>
      <c r="AHC156" s="10"/>
      <c r="AHD156" s="10"/>
      <c r="AHE156" s="10"/>
      <c r="AHF156" s="10"/>
      <c r="AHG156" s="10"/>
      <c r="AHH156" s="10"/>
      <c r="AHI156" s="10"/>
      <c r="AHJ156" s="10"/>
      <c r="AHK156" s="10"/>
      <c r="AHL156" s="10"/>
      <c r="AHM156" s="10"/>
      <c r="AHN156" s="10"/>
      <c r="AHO156" s="10"/>
      <c r="AHP156" s="10"/>
      <c r="AHQ156" s="10"/>
      <c r="AHR156" s="10"/>
      <c r="AHS156" s="10"/>
      <c r="AHT156" s="10"/>
      <c r="AHU156" s="10"/>
      <c r="AHV156" s="10"/>
      <c r="AHW156" s="10"/>
      <c r="AHX156" s="10"/>
      <c r="AHY156" s="10"/>
      <c r="AHZ156" s="10"/>
      <c r="AIA156" s="10"/>
      <c r="AIB156" s="10"/>
      <c r="AIC156" s="10"/>
      <c r="AID156" s="10"/>
      <c r="AIE156" s="10"/>
      <c r="AIF156" s="10"/>
      <c r="AIG156" s="10"/>
      <c r="AIH156" s="10"/>
      <c r="AII156" s="10"/>
      <c r="AIJ156" s="10"/>
      <c r="AIK156" s="10"/>
      <c r="AIL156" s="10"/>
      <c r="AIM156" s="10"/>
      <c r="AIN156" s="10"/>
      <c r="AIO156" s="10"/>
      <c r="AIP156" s="10"/>
      <c r="AIQ156" s="10"/>
      <c r="AIR156" s="10"/>
      <c r="AIS156" s="10"/>
      <c r="AIT156" s="10"/>
      <c r="AIU156" s="10"/>
      <c r="AIV156" s="10"/>
      <c r="AIW156" s="10"/>
      <c r="AIX156" s="10"/>
      <c r="AIY156" s="10"/>
      <c r="AIZ156" s="10"/>
      <c r="AJA156" s="10"/>
      <c r="AJB156" s="10"/>
      <c r="AJC156" s="10"/>
      <c r="AJD156" s="10"/>
      <c r="AJE156" s="10"/>
      <c r="AJF156" s="10"/>
      <c r="AJG156" s="10"/>
      <c r="AJH156" s="10"/>
      <c r="AJI156" s="10"/>
      <c r="AJJ156" s="10"/>
      <c r="AJK156" s="10"/>
      <c r="AJL156" s="10"/>
      <c r="AJM156" s="10"/>
      <c r="AJN156" s="10"/>
      <c r="AJO156" s="10"/>
      <c r="AJP156" s="10"/>
      <c r="AJQ156" s="10"/>
      <c r="AJR156" s="10"/>
      <c r="AJS156" s="10"/>
      <c r="AJT156" s="10"/>
      <c r="AJU156" s="10"/>
      <c r="AJV156" s="10"/>
      <c r="AJW156" s="10"/>
      <c r="AJX156" s="10"/>
      <c r="AJY156" s="10"/>
      <c r="AJZ156" s="10"/>
      <c r="AKA156" s="10"/>
      <c r="AKB156" s="10"/>
      <c r="AKC156" s="10"/>
      <c r="AKD156" s="10"/>
      <c r="AKE156" s="10"/>
      <c r="AKF156" s="10"/>
      <c r="AKG156" s="10"/>
      <c r="AKH156" s="10"/>
      <c r="AKI156" s="10"/>
      <c r="AKJ156" s="10"/>
      <c r="AKK156" s="10"/>
      <c r="AKL156" s="10"/>
      <c r="AKM156" s="10"/>
      <c r="AKN156" s="10"/>
      <c r="AKO156" s="10"/>
      <c r="AKP156" s="10"/>
      <c r="AKQ156" s="10"/>
      <c r="AKR156" s="10"/>
      <c r="AKS156" s="10"/>
      <c r="AKT156" s="10"/>
      <c r="AKU156" s="10"/>
      <c r="AKV156" s="10"/>
      <c r="AKW156" s="10"/>
      <c r="AKX156" s="10"/>
      <c r="AKY156" s="10"/>
      <c r="AKZ156" s="10"/>
      <c r="ALA156" s="10"/>
      <c r="ALB156" s="10"/>
      <c r="ALC156" s="10"/>
      <c r="ALD156" s="10"/>
      <c r="ALE156" s="10"/>
      <c r="ALF156" s="10"/>
      <c r="ALG156" s="10"/>
      <c r="ALH156" s="10"/>
      <c r="ALI156" s="10"/>
      <c r="ALJ156" s="10"/>
      <c r="ALK156" s="10"/>
      <c r="ALL156" s="10"/>
      <c r="ALM156" s="10"/>
      <c r="ALN156" s="10"/>
      <c r="ALO156" s="10"/>
      <c r="ALP156" s="10"/>
      <c r="ALQ156" s="10"/>
      <c r="ALR156" s="10"/>
      <c r="ALS156" s="10"/>
      <c r="ALT156" s="10"/>
      <c r="ALU156" s="10"/>
      <c r="ALV156" s="10"/>
      <c r="ALW156" s="10"/>
      <c r="ALX156" s="10"/>
      <c r="ALY156" s="10"/>
      <c r="ALZ156" s="10"/>
    </row>
    <row r="157" spans="1:1022">
      <c r="A157" s="16"/>
      <c r="B157" s="16"/>
      <c r="C157" s="16"/>
      <c r="D157" s="16"/>
      <c r="E157" s="17"/>
      <c r="F157" s="16"/>
      <c r="G157" s="17"/>
      <c r="H157" s="17"/>
      <c r="I157" s="16"/>
      <c r="J157" s="19"/>
      <c r="K157" s="18"/>
      <c r="L157" s="18"/>
      <c r="M157" s="19"/>
      <c r="N157" s="155"/>
      <c r="O157" s="139"/>
      <c r="P157" s="21"/>
      <c r="Q157" s="21"/>
      <c r="R157" s="21"/>
      <c r="S157" s="16"/>
      <c r="T157" s="10"/>
      <c r="U157" s="12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</row>
    <row r="158" spans="1:1022">
      <c r="A158" s="16" t="s">
        <v>90</v>
      </c>
      <c r="B158" s="16" t="s">
        <v>650</v>
      </c>
      <c r="C158" s="16" t="s">
        <v>651</v>
      </c>
      <c r="D158" s="16"/>
      <c r="E158" s="17"/>
      <c r="F158" s="16" t="s">
        <v>652</v>
      </c>
      <c r="G158" s="17" t="s">
        <v>653</v>
      </c>
      <c r="H158" s="17">
        <v>160</v>
      </c>
      <c r="I158" s="16" t="s">
        <v>201</v>
      </c>
      <c r="J158" s="19"/>
      <c r="K158" s="18"/>
      <c r="L158" s="18"/>
      <c r="M158" s="19"/>
      <c r="N158" s="58" t="s">
        <v>654</v>
      </c>
      <c r="O158" s="139" t="s">
        <v>655</v>
      </c>
      <c r="P158" s="21">
        <v>41943</v>
      </c>
      <c r="Q158" s="21">
        <v>41957</v>
      </c>
      <c r="R158" s="21" t="s">
        <v>656</v>
      </c>
      <c r="S158" s="16"/>
      <c r="T158" s="10"/>
      <c r="U158" s="12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  <c r="XL158" s="10"/>
      <c r="XM158" s="10"/>
      <c r="XN158" s="10"/>
      <c r="XO158" s="10"/>
      <c r="XP158" s="10"/>
      <c r="XQ158" s="10"/>
      <c r="XR158" s="10"/>
      <c r="XS158" s="10"/>
      <c r="XT158" s="10"/>
      <c r="XU158" s="10"/>
      <c r="XV158" s="10"/>
      <c r="XW158" s="10"/>
      <c r="XX158" s="10"/>
      <c r="XY158" s="10"/>
      <c r="XZ158" s="10"/>
      <c r="YA158" s="10"/>
      <c r="YB158" s="10"/>
      <c r="YC158" s="10"/>
      <c r="YD158" s="10"/>
      <c r="YE158" s="10"/>
      <c r="YF158" s="10"/>
      <c r="YG158" s="10"/>
      <c r="YH158" s="10"/>
      <c r="YI158" s="10"/>
      <c r="YJ158" s="10"/>
      <c r="YK158" s="10"/>
      <c r="YL158" s="10"/>
      <c r="YM158" s="10"/>
      <c r="YN158" s="10"/>
      <c r="YO158" s="10"/>
      <c r="YP158" s="10"/>
      <c r="YQ158" s="10"/>
      <c r="YR158" s="10"/>
      <c r="YS158" s="10"/>
      <c r="YT158" s="10"/>
      <c r="YU158" s="10"/>
      <c r="YV158" s="10"/>
      <c r="YW158" s="10"/>
      <c r="YX158" s="10"/>
      <c r="YY158" s="10"/>
      <c r="YZ158" s="10"/>
      <c r="ZA158" s="10"/>
      <c r="ZB158" s="10"/>
      <c r="ZC158" s="10"/>
      <c r="ZD158" s="10"/>
      <c r="ZE158" s="10"/>
      <c r="ZF158" s="10"/>
      <c r="ZG158" s="10"/>
      <c r="ZH158" s="10"/>
      <c r="ZI158" s="10"/>
      <c r="ZJ158" s="10"/>
      <c r="ZK158" s="10"/>
      <c r="ZL158" s="10"/>
      <c r="ZM158" s="10"/>
      <c r="ZN158" s="10"/>
      <c r="ZO158" s="10"/>
      <c r="ZP158" s="10"/>
      <c r="ZQ158" s="10"/>
      <c r="ZR158" s="10"/>
      <c r="ZS158" s="10"/>
      <c r="ZT158" s="10"/>
      <c r="ZU158" s="10"/>
      <c r="ZV158" s="10"/>
      <c r="ZW158" s="10"/>
      <c r="ZX158" s="10"/>
      <c r="ZY158" s="10"/>
      <c r="ZZ158" s="10"/>
      <c r="AAA158" s="10"/>
      <c r="AAB158" s="10"/>
      <c r="AAC158" s="10"/>
      <c r="AAD158" s="10"/>
      <c r="AAE158" s="10"/>
      <c r="AAF158" s="10"/>
      <c r="AAG158" s="10"/>
      <c r="AAH158" s="10"/>
      <c r="AAI158" s="10"/>
      <c r="AAJ158" s="10"/>
      <c r="AAK158" s="10"/>
      <c r="AAL158" s="10"/>
      <c r="AAM158" s="10"/>
      <c r="AAN158" s="10"/>
      <c r="AAO158" s="10"/>
      <c r="AAP158" s="10"/>
      <c r="AAQ158" s="10"/>
      <c r="AAR158" s="10"/>
      <c r="AAS158" s="10"/>
      <c r="AAT158" s="10"/>
      <c r="AAU158" s="10"/>
      <c r="AAV158" s="10"/>
      <c r="AAW158" s="10"/>
      <c r="AAX158" s="10"/>
      <c r="AAY158" s="10"/>
      <c r="AAZ158" s="10"/>
      <c r="ABA158" s="10"/>
      <c r="ABB158" s="10"/>
      <c r="ABC158" s="10"/>
      <c r="ABD158" s="10"/>
      <c r="ABE158" s="10"/>
      <c r="ABF158" s="10"/>
      <c r="ABG158" s="10"/>
      <c r="ABH158" s="10"/>
      <c r="ABI158" s="10"/>
      <c r="ABJ158" s="10"/>
      <c r="ABK158" s="10"/>
      <c r="ABL158" s="10"/>
      <c r="ABM158" s="10"/>
      <c r="ABN158" s="10"/>
      <c r="ABO158" s="10"/>
      <c r="ABP158" s="10"/>
      <c r="ABQ158" s="10"/>
      <c r="ABR158" s="10"/>
      <c r="ABS158" s="10"/>
      <c r="ABT158" s="10"/>
      <c r="ABU158" s="10"/>
      <c r="ABV158" s="10"/>
      <c r="ABW158" s="10"/>
      <c r="ABX158" s="10"/>
      <c r="ABY158" s="10"/>
      <c r="ABZ158" s="10"/>
      <c r="ACA158" s="10"/>
      <c r="ACB158" s="10"/>
      <c r="ACC158" s="10"/>
      <c r="ACD158" s="10"/>
      <c r="ACE158" s="10"/>
      <c r="ACF158" s="10"/>
      <c r="ACG158" s="10"/>
      <c r="ACH158" s="10"/>
      <c r="ACI158" s="10"/>
      <c r="ACJ158" s="10"/>
      <c r="ACK158" s="10"/>
      <c r="ACL158" s="10"/>
      <c r="ACM158" s="10"/>
      <c r="ACN158" s="10"/>
      <c r="ACO158" s="10"/>
      <c r="ACP158" s="10"/>
      <c r="ACQ158" s="10"/>
      <c r="ACR158" s="10"/>
      <c r="ACS158" s="10"/>
      <c r="ACT158" s="10"/>
      <c r="ACU158" s="10"/>
      <c r="ACV158" s="10"/>
      <c r="ACW158" s="10"/>
      <c r="ACX158" s="10"/>
      <c r="ACY158" s="10"/>
      <c r="ACZ158" s="10"/>
      <c r="ADA158" s="10"/>
      <c r="ADB158" s="10"/>
      <c r="ADC158" s="10"/>
      <c r="ADD158" s="10"/>
      <c r="ADE158" s="10"/>
      <c r="ADF158" s="10"/>
      <c r="ADG158" s="10"/>
      <c r="ADH158" s="10"/>
      <c r="ADI158" s="10"/>
      <c r="ADJ158" s="10"/>
      <c r="ADK158" s="10"/>
      <c r="ADL158" s="10"/>
      <c r="ADM158" s="10"/>
      <c r="ADN158" s="10"/>
      <c r="ADO158" s="10"/>
      <c r="ADP158" s="10"/>
      <c r="ADQ158" s="10"/>
      <c r="ADR158" s="10"/>
      <c r="ADS158" s="10"/>
      <c r="ADT158" s="10"/>
      <c r="ADU158" s="10"/>
      <c r="ADV158" s="10"/>
      <c r="ADW158" s="10"/>
      <c r="ADX158" s="10"/>
      <c r="ADY158" s="10"/>
      <c r="ADZ158" s="10"/>
      <c r="AEA158" s="10"/>
      <c r="AEB158" s="10"/>
      <c r="AEC158" s="10"/>
      <c r="AED158" s="10"/>
      <c r="AEE158" s="10"/>
      <c r="AEF158" s="10"/>
      <c r="AEG158" s="10"/>
      <c r="AEH158" s="10"/>
      <c r="AEI158" s="10"/>
      <c r="AEJ158" s="10"/>
      <c r="AEK158" s="10"/>
      <c r="AEL158" s="10"/>
      <c r="AEM158" s="10"/>
      <c r="AEN158" s="10"/>
      <c r="AEO158" s="10"/>
      <c r="AEP158" s="10"/>
      <c r="AEQ158" s="10"/>
      <c r="AER158" s="10"/>
      <c r="AES158" s="10"/>
      <c r="AET158" s="10"/>
      <c r="AEU158" s="10"/>
      <c r="AEV158" s="10"/>
      <c r="AEW158" s="10"/>
      <c r="AEX158" s="10"/>
      <c r="AEY158" s="10"/>
      <c r="AEZ158" s="10"/>
      <c r="AFA158" s="10"/>
      <c r="AFB158" s="10"/>
      <c r="AFC158" s="10"/>
      <c r="AFD158" s="10"/>
      <c r="AFE158" s="10"/>
      <c r="AFF158" s="10"/>
      <c r="AFG158" s="10"/>
      <c r="AFH158" s="10"/>
      <c r="AFI158" s="10"/>
      <c r="AFJ158" s="10"/>
      <c r="AFK158" s="10"/>
      <c r="AFL158" s="10"/>
      <c r="AFM158" s="10"/>
      <c r="AFN158" s="10"/>
      <c r="AFO158" s="10"/>
      <c r="AFP158" s="10"/>
      <c r="AFQ158" s="10"/>
      <c r="AFR158" s="10"/>
      <c r="AFS158" s="10"/>
      <c r="AFT158" s="10"/>
      <c r="AFU158" s="10"/>
      <c r="AFV158" s="10"/>
      <c r="AFW158" s="10"/>
      <c r="AFX158" s="10"/>
      <c r="AFY158" s="10"/>
      <c r="AFZ158" s="10"/>
      <c r="AGA158" s="10"/>
      <c r="AGB158" s="10"/>
      <c r="AGC158" s="10"/>
      <c r="AGD158" s="10"/>
      <c r="AGE158" s="10"/>
      <c r="AGF158" s="10"/>
      <c r="AGG158" s="10"/>
      <c r="AGH158" s="10"/>
      <c r="AGI158" s="10"/>
      <c r="AGJ158" s="10"/>
      <c r="AGK158" s="10"/>
      <c r="AGL158" s="10"/>
      <c r="AGM158" s="10"/>
      <c r="AGN158" s="10"/>
      <c r="AGO158" s="10"/>
      <c r="AGP158" s="10"/>
      <c r="AGQ158" s="10"/>
      <c r="AGR158" s="10"/>
      <c r="AGS158" s="10"/>
      <c r="AGT158" s="10"/>
      <c r="AGU158" s="10"/>
      <c r="AGV158" s="10"/>
      <c r="AGW158" s="10"/>
      <c r="AGX158" s="10"/>
      <c r="AGY158" s="10"/>
      <c r="AGZ158" s="10"/>
      <c r="AHA158" s="10"/>
      <c r="AHB158" s="10"/>
      <c r="AHC158" s="10"/>
      <c r="AHD158" s="10"/>
      <c r="AHE158" s="10"/>
      <c r="AHF158" s="10"/>
      <c r="AHG158" s="10"/>
      <c r="AHH158" s="10"/>
      <c r="AHI158" s="10"/>
      <c r="AHJ158" s="10"/>
      <c r="AHK158" s="10"/>
      <c r="AHL158" s="10"/>
      <c r="AHM158" s="10"/>
      <c r="AHN158" s="10"/>
      <c r="AHO158" s="10"/>
      <c r="AHP158" s="10"/>
      <c r="AHQ158" s="10"/>
      <c r="AHR158" s="10"/>
      <c r="AHS158" s="10"/>
      <c r="AHT158" s="10"/>
      <c r="AHU158" s="10"/>
      <c r="AHV158" s="10"/>
      <c r="AHW158" s="10"/>
      <c r="AHX158" s="10"/>
      <c r="AHY158" s="10"/>
      <c r="AHZ158" s="10"/>
      <c r="AIA158" s="10"/>
      <c r="AIB158" s="10"/>
      <c r="AIC158" s="10"/>
      <c r="AID158" s="10"/>
      <c r="AIE158" s="10"/>
      <c r="AIF158" s="10"/>
      <c r="AIG158" s="10"/>
      <c r="AIH158" s="10"/>
      <c r="AII158" s="10"/>
      <c r="AIJ158" s="10"/>
      <c r="AIK158" s="10"/>
      <c r="AIL158" s="10"/>
      <c r="AIM158" s="10"/>
      <c r="AIN158" s="10"/>
      <c r="AIO158" s="10"/>
      <c r="AIP158" s="10"/>
      <c r="AIQ158" s="10"/>
      <c r="AIR158" s="10"/>
      <c r="AIS158" s="10"/>
      <c r="AIT158" s="10"/>
      <c r="AIU158" s="10"/>
      <c r="AIV158" s="10"/>
      <c r="AIW158" s="10"/>
      <c r="AIX158" s="10"/>
      <c r="AIY158" s="10"/>
      <c r="AIZ158" s="10"/>
      <c r="AJA158" s="10"/>
      <c r="AJB158" s="10"/>
      <c r="AJC158" s="10"/>
      <c r="AJD158" s="10"/>
      <c r="AJE158" s="10"/>
      <c r="AJF158" s="10"/>
      <c r="AJG158" s="10"/>
      <c r="AJH158" s="10"/>
      <c r="AJI158" s="10"/>
      <c r="AJJ158" s="10"/>
      <c r="AJK158" s="10"/>
      <c r="AJL158" s="10"/>
      <c r="AJM158" s="10"/>
      <c r="AJN158" s="10"/>
      <c r="AJO158" s="10"/>
      <c r="AJP158" s="10"/>
      <c r="AJQ158" s="10"/>
      <c r="AJR158" s="10"/>
      <c r="AJS158" s="10"/>
      <c r="AJT158" s="10"/>
      <c r="AJU158" s="10"/>
      <c r="AJV158" s="10"/>
      <c r="AJW158" s="10"/>
      <c r="AJX158" s="10"/>
      <c r="AJY158" s="10"/>
      <c r="AJZ158" s="10"/>
      <c r="AKA158" s="10"/>
      <c r="AKB158" s="10"/>
      <c r="AKC158" s="10"/>
      <c r="AKD158" s="10"/>
      <c r="AKE158" s="10"/>
      <c r="AKF158" s="10"/>
      <c r="AKG158" s="10"/>
      <c r="AKH158" s="10"/>
      <c r="AKI158" s="10"/>
      <c r="AKJ158" s="10"/>
      <c r="AKK158" s="10"/>
      <c r="AKL158" s="10"/>
      <c r="AKM158" s="10"/>
      <c r="AKN158" s="10"/>
      <c r="AKO158" s="10"/>
      <c r="AKP158" s="10"/>
      <c r="AKQ158" s="10"/>
      <c r="AKR158" s="10"/>
      <c r="AKS158" s="10"/>
      <c r="AKT158" s="10"/>
      <c r="AKU158" s="10"/>
      <c r="AKV158" s="10"/>
      <c r="AKW158" s="10"/>
      <c r="AKX158" s="10"/>
      <c r="AKY158" s="10"/>
      <c r="AKZ158" s="10"/>
      <c r="ALA158" s="10"/>
      <c r="ALB158" s="10"/>
      <c r="ALC158" s="10"/>
      <c r="ALD158" s="10"/>
      <c r="ALE158" s="10"/>
      <c r="ALF158" s="10"/>
      <c r="ALG158" s="10"/>
      <c r="ALH158" s="10"/>
      <c r="ALI158" s="10"/>
      <c r="ALJ158" s="10"/>
      <c r="ALK158" s="10"/>
      <c r="ALL158" s="10"/>
      <c r="ALM158" s="10"/>
      <c r="ALN158" s="10"/>
      <c r="ALO158" s="10"/>
      <c r="ALP158" s="10"/>
      <c r="ALQ158" s="10"/>
      <c r="ALR158" s="10"/>
      <c r="ALS158" s="10"/>
      <c r="ALT158" s="10"/>
      <c r="ALU158" s="10"/>
      <c r="ALV158" s="10"/>
      <c r="ALW158" s="10"/>
      <c r="ALX158" s="10"/>
      <c r="ALY158" s="10"/>
      <c r="ALZ158" s="10"/>
    </row>
    <row r="159" spans="1:1022">
      <c r="A159" s="31"/>
      <c r="B159" s="31"/>
      <c r="C159" s="31"/>
      <c r="D159" s="31"/>
      <c r="E159" s="32"/>
      <c r="F159" s="31"/>
      <c r="G159" s="32"/>
      <c r="H159" s="32"/>
      <c r="I159" s="31"/>
      <c r="J159" s="65"/>
      <c r="K159" s="31"/>
      <c r="L159" s="31"/>
      <c r="M159" s="31"/>
      <c r="N159" s="32"/>
      <c r="O159" s="32"/>
      <c r="P159" s="56"/>
      <c r="Q159" s="56"/>
      <c r="R159" s="56"/>
      <c r="S159" s="31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  <c r="XL159" s="10"/>
      <c r="XM159" s="10"/>
      <c r="XN159" s="10"/>
      <c r="XO159" s="10"/>
      <c r="XP159" s="10"/>
      <c r="XQ159" s="10"/>
      <c r="XR159" s="10"/>
      <c r="XS159" s="10"/>
      <c r="XT159" s="10"/>
      <c r="XU159" s="10"/>
      <c r="XV159" s="10"/>
      <c r="XW159" s="10"/>
      <c r="XX159" s="10"/>
      <c r="XY159" s="10"/>
      <c r="XZ159" s="10"/>
      <c r="YA159" s="10"/>
      <c r="YB159" s="10"/>
      <c r="YC159" s="10"/>
      <c r="YD159" s="10"/>
      <c r="YE159" s="10"/>
      <c r="YF159" s="10"/>
      <c r="YG159" s="10"/>
      <c r="YH159" s="10"/>
      <c r="YI159" s="10"/>
      <c r="YJ159" s="10"/>
      <c r="YK159" s="10"/>
      <c r="YL159" s="10"/>
      <c r="YM159" s="10"/>
      <c r="YN159" s="10"/>
      <c r="YO159" s="10"/>
      <c r="YP159" s="10"/>
      <c r="YQ159" s="10"/>
      <c r="YR159" s="10"/>
      <c r="YS159" s="10"/>
      <c r="YT159" s="10"/>
      <c r="YU159" s="10"/>
      <c r="YV159" s="10"/>
      <c r="YW159" s="10"/>
      <c r="YX159" s="10"/>
      <c r="YY159" s="10"/>
      <c r="YZ159" s="10"/>
      <c r="ZA159" s="10"/>
      <c r="ZB159" s="10"/>
      <c r="ZC159" s="10"/>
      <c r="ZD159" s="10"/>
      <c r="ZE159" s="10"/>
      <c r="ZF159" s="10"/>
      <c r="ZG159" s="10"/>
      <c r="ZH159" s="10"/>
      <c r="ZI159" s="10"/>
      <c r="ZJ159" s="10"/>
      <c r="ZK159" s="10"/>
      <c r="ZL159" s="10"/>
      <c r="ZM159" s="10"/>
      <c r="ZN159" s="10"/>
      <c r="ZO159" s="10"/>
      <c r="ZP159" s="10"/>
      <c r="ZQ159" s="10"/>
      <c r="ZR159" s="10"/>
      <c r="ZS159" s="10"/>
      <c r="ZT159" s="10"/>
      <c r="ZU159" s="10"/>
      <c r="ZV159" s="10"/>
      <c r="ZW159" s="10"/>
      <c r="ZX159" s="10"/>
      <c r="ZY159" s="10"/>
      <c r="ZZ159" s="10"/>
      <c r="AAA159" s="10"/>
      <c r="AAB159" s="10"/>
      <c r="AAC159" s="10"/>
      <c r="AAD159" s="10"/>
      <c r="AAE159" s="10"/>
      <c r="AAF159" s="10"/>
      <c r="AAG159" s="10"/>
      <c r="AAH159" s="10"/>
      <c r="AAI159" s="10"/>
      <c r="AAJ159" s="10"/>
      <c r="AAK159" s="10"/>
      <c r="AAL159" s="10"/>
      <c r="AAM159" s="10"/>
      <c r="AAN159" s="10"/>
      <c r="AAO159" s="10"/>
      <c r="AAP159" s="10"/>
      <c r="AAQ159" s="10"/>
      <c r="AAR159" s="10"/>
      <c r="AAS159" s="10"/>
      <c r="AAT159" s="10"/>
      <c r="AAU159" s="10"/>
      <c r="AAV159" s="10"/>
      <c r="AAW159" s="10"/>
      <c r="AAX159" s="10"/>
      <c r="AAY159" s="10"/>
      <c r="AAZ159" s="10"/>
      <c r="ABA159" s="10"/>
      <c r="ABB159" s="10"/>
      <c r="ABC159" s="10"/>
      <c r="ABD159" s="10"/>
      <c r="ABE159" s="10"/>
      <c r="ABF159" s="10"/>
      <c r="ABG159" s="10"/>
      <c r="ABH159" s="10"/>
      <c r="ABI159" s="10"/>
      <c r="ABJ159" s="10"/>
      <c r="ABK159" s="10"/>
      <c r="ABL159" s="10"/>
      <c r="ABM159" s="10"/>
      <c r="ABN159" s="10"/>
      <c r="ABO159" s="10"/>
      <c r="ABP159" s="10"/>
      <c r="ABQ159" s="10"/>
      <c r="ABR159" s="10"/>
      <c r="ABS159" s="10"/>
      <c r="ABT159" s="10"/>
      <c r="ABU159" s="10"/>
      <c r="ABV159" s="10"/>
      <c r="ABW159" s="10"/>
      <c r="ABX159" s="10"/>
      <c r="ABY159" s="10"/>
      <c r="ABZ159" s="10"/>
      <c r="ACA159" s="10"/>
      <c r="ACB159" s="10"/>
      <c r="ACC159" s="10"/>
      <c r="ACD159" s="10"/>
      <c r="ACE159" s="10"/>
      <c r="ACF159" s="10"/>
      <c r="ACG159" s="10"/>
      <c r="ACH159" s="10"/>
      <c r="ACI159" s="10"/>
      <c r="ACJ159" s="10"/>
      <c r="ACK159" s="10"/>
      <c r="ACL159" s="10"/>
      <c r="ACM159" s="10"/>
      <c r="ACN159" s="10"/>
      <c r="ACO159" s="10"/>
      <c r="ACP159" s="10"/>
      <c r="ACQ159" s="10"/>
      <c r="ACR159" s="10"/>
      <c r="ACS159" s="10"/>
      <c r="ACT159" s="10"/>
      <c r="ACU159" s="10"/>
      <c r="ACV159" s="10"/>
      <c r="ACW159" s="10"/>
      <c r="ACX159" s="10"/>
      <c r="ACY159" s="10"/>
      <c r="ACZ159" s="10"/>
      <c r="ADA159" s="10"/>
      <c r="ADB159" s="10"/>
      <c r="ADC159" s="10"/>
      <c r="ADD159" s="10"/>
      <c r="ADE159" s="10"/>
      <c r="ADF159" s="10"/>
      <c r="ADG159" s="10"/>
      <c r="ADH159" s="10"/>
      <c r="ADI159" s="10"/>
      <c r="ADJ159" s="10"/>
      <c r="ADK159" s="10"/>
      <c r="ADL159" s="10"/>
      <c r="ADM159" s="10"/>
      <c r="ADN159" s="10"/>
      <c r="ADO159" s="10"/>
      <c r="ADP159" s="10"/>
      <c r="ADQ159" s="10"/>
      <c r="ADR159" s="10"/>
      <c r="ADS159" s="10"/>
      <c r="ADT159" s="10"/>
      <c r="ADU159" s="10"/>
      <c r="ADV159" s="10"/>
      <c r="ADW159" s="10"/>
      <c r="ADX159" s="10"/>
      <c r="ADY159" s="10"/>
      <c r="ADZ159" s="10"/>
      <c r="AEA159" s="10"/>
      <c r="AEB159" s="10"/>
      <c r="AEC159" s="10"/>
      <c r="AED159" s="10"/>
      <c r="AEE159" s="10"/>
      <c r="AEF159" s="10"/>
      <c r="AEG159" s="10"/>
      <c r="AEH159" s="10"/>
      <c r="AEI159" s="10"/>
      <c r="AEJ159" s="10"/>
      <c r="AEK159" s="10"/>
      <c r="AEL159" s="10"/>
      <c r="AEM159" s="10"/>
      <c r="AEN159" s="10"/>
      <c r="AEO159" s="10"/>
      <c r="AEP159" s="10"/>
      <c r="AEQ159" s="10"/>
      <c r="AER159" s="10"/>
      <c r="AES159" s="10"/>
      <c r="AET159" s="10"/>
      <c r="AEU159" s="10"/>
      <c r="AEV159" s="10"/>
      <c r="AEW159" s="10"/>
      <c r="AEX159" s="10"/>
      <c r="AEY159" s="10"/>
      <c r="AEZ159" s="10"/>
      <c r="AFA159" s="10"/>
      <c r="AFB159" s="10"/>
      <c r="AFC159" s="10"/>
      <c r="AFD159" s="10"/>
      <c r="AFE159" s="10"/>
      <c r="AFF159" s="10"/>
      <c r="AFG159" s="10"/>
      <c r="AFH159" s="10"/>
      <c r="AFI159" s="10"/>
      <c r="AFJ159" s="10"/>
      <c r="AFK159" s="10"/>
      <c r="AFL159" s="10"/>
      <c r="AFM159" s="10"/>
      <c r="AFN159" s="10"/>
      <c r="AFO159" s="10"/>
      <c r="AFP159" s="10"/>
      <c r="AFQ159" s="10"/>
      <c r="AFR159" s="10"/>
      <c r="AFS159" s="10"/>
      <c r="AFT159" s="10"/>
      <c r="AFU159" s="10"/>
      <c r="AFV159" s="10"/>
      <c r="AFW159" s="10"/>
      <c r="AFX159" s="10"/>
      <c r="AFY159" s="10"/>
      <c r="AFZ159" s="10"/>
      <c r="AGA159" s="10"/>
      <c r="AGB159" s="10"/>
      <c r="AGC159" s="10"/>
      <c r="AGD159" s="10"/>
      <c r="AGE159" s="10"/>
      <c r="AGF159" s="10"/>
      <c r="AGG159" s="10"/>
      <c r="AGH159" s="10"/>
      <c r="AGI159" s="10"/>
      <c r="AGJ159" s="10"/>
      <c r="AGK159" s="10"/>
      <c r="AGL159" s="10"/>
      <c r="AGM159" s="10"/>
      <c r="AGN159" s="10"/>
      <c r="AGO159" s="10"/>
      <c r="AGP159" s="10"/>
      <c r="AGQ159" s="10"/>
      <c r="AGR159" s="10"/>
      <c r="AGS159" s="10"/>
      <c r="AGT159" s="10"/>
      <c r="AGU159" s="10"/>
      <c r="AGV159" s="10"/>
      <c r="AGW159" s="10"/>
      <c r="AGX159" s="10"/>
      <c r="AGY159" s="10"/>
      <c r="AGZ159" s="10"/>
      <c r="AHA159" s="10"/>
      <c r="AHB159" s="10"/>
      <c r="AHC159" s="10"/>
      <c r="AHD159" s="10"/>
      <c r="AHE159" s="10"/>
      <c r="AHF159" s="10"/>
      <c r="AHG159" s="10"/>
      <c r="AHH159" s="10"/>
      <c r="AHI159" s="10"/>
      <c r="AHJ159" s="10"/>
      <c r="AHK159" s="10"/>
      <c r="AHL159" s="10"/>
      <c r="AHM159" s="10"/>
      <c r="AHN159" s="10"/>
      <c r="AHO159" s="10"/>
      <c r="AHP159" s="10"/>
      <c r="AHQ159" s="10"/>
      <c r="AHR159" s="10"/>
      <c r="AHS159" s="10"/>
      <c r="AHT159" s="10"/>
      <c r="AHU159" s="10"/>
      <c r="AHV159" s="10"/>
      <c r="AHW159" s="10"/>
      <c r="AHX159" s="10"/>
      <c r="AHY159" s="10"/>
      <c r="AHZ159" s="10"/>
      <c r="AIA159" s="10"/>
      <c r="AIB159" s="10"/>
      <c r="AIC159" s="10"/>
      <c r="AID159" s="10"/>
      <c r="AIE159" s="10"/>
      <c r="AIF159" s="10"/>
      <c r="AIG159" s="10"/>
      <c r="AIH159" s="10"/>
      <c r="AII159" s="10"/>
      <c r="AIJ159" s="10"/>
      <c r="AIK159" s="10"/>
      <c r="AIL159" s="10"/>
      <c r="AIM159" s="10"/>
      <c r="AIN159" s="10"/>
      <c r="AIO159" s="10"/>
      <c r="AIP159" s="10"/>
      <c r="AIQ159" s="10"/>
      <c r="AIR159" s="10"/>
      <c r="AIS159" s="10"/>
      <c r="AIT159" s="10"/>
      <c r="AIU159" s="10"/>
      <c r="AIV159" s="10"/>
      <c r="AIW159" s="10"/>
      <c r="AIX159" s="10"/>
      <c r="AIY159" s="10"/>
      <c r="AIZ159" s="10"/>
      <c r="AJA159" s="10"/>
      <c r="AJB159" s="10"/>
      <c r="AJC159" s="10"/>
      <c r="AJD159" s="10"/>
      <c r="AJE159" s="10"/>
      <c r="AJF159" s="10"/>
      <c r="AJG159" s="10"/>
      <c r="AJH159" s="10"/>
      <c r="AJI159" s="10"/>
      <c r="AJJ159" s="10"/>
      <c r="AJK159" s="10"/>
      <c r="AJL159" s="10"/>
      <c r="AJM159" s="10"/>
      <c r="AJN159" s="10"/>
      <c r="AJO159" s="10"/>
      <c r="AJP159" s="10"/>
      <c r="AJQ159" s="10"/>
      <c r="AJR159" s="10"/>
      <c r="AJS159" s="10"/>
      <c r="AJT159" s="10"/>
      <c r="AJU159" s="10"/>
      <c r="AJV159" s="10"/>
      <c r="AJW159" s="10"/>
      <c r="AJX159" s="10"/>
      <c r="AJY159" s="10"/>
      <c r="AJZ159" s="10"/>
      <c r="AKA159" s="10"/>
      <c r="AKB159" s="10"/>
      <c r="AKC159" s="10"/>
      <c r="AKD159" s="10"/>
      <c r="AKE159" s="10"/>
      <c r="AKF159" s="10"/>
      <c r="AKG159" s="10"/>
      <c r="AKH159" s="10"/>
      <c r="AKI159" s="10"/>
      <c r="AKJ159" s="10"/>
      <c r="AKK159" s="10"/>
      <c r="AKL159" s="10"/>
      <c r="AKM159" s="10"/>
      <c r="AKN159" s="10"/>
      <c r="AKO159" s="10"/>
      <c r="AKP159" s="10"/>
      <c r="AKQ159" s="10"/>
      <c r="AKR159" s="10"/>
      <c r="AKS159" s="10"/>
      <c r="AKT159" s="10"/>
      <c r="AKU159" s="10"/>
      <c r="AKV159" s="10"/>
      <c r="AKW159" s="10"/>
      <c r="AKX159" s="10"/>
      <c r="AKY159" s="10"/>
      <c r="AKZ159" s="10"/>
      <c r="ALA159" s="10"/>
      <c r="ALB159" s="10"/>
      <c r="ALC159" s="10"/>
      <c r="ALD159" s="10"/>
      <c r="ALE159" s="10"/>
      <c r="ALF159" s="10"/>
      <c r="ALG159" s="10"/>
      <c r="ALH159" s="10"/>
      <c r="ALI159" s="10"/>
      <c r="ALJ159" s="10"/>
      <c r="ALK159" s="10"/>
      <c r="ALL159" s="10"/>
      <c r="ALM159" s="10"/>
      <c r="ALN159" s="10"/>
      <c r="ALO159" s="10"/>
      <c r="ALP159" s="10"/>
      <c r="ALQ159" s="10"/>
      <c r="ALR159" s="10"/>
      <c r="ALS159" s="10"/>
      <c r="ALT159" s="10"/>
      <c r="ALU159" s="10"/>
      <c r="ALV159" s="10"/>
      <c r="ALW159" s="10"/>
      <c r="ALX159" s="10"/>
      <c r="ALY159" s="10"/>
      <c r="ALZ159" s="10"/>
    </row>
    <row r="160" spans="1:1022">
      <c r="A160" s="16" t="s">
        <v>115</v>
      </c>
      <c r="B160" s="25" t="s">
        <v>657</v>
      </c>
      <c r="C160" s="16" t="s">
        <v>658</v>
      </c>
      <c r="D160" s="16"/>
      <c r="E160" s="17"/>
      <c r="F160" s="16" t="s">
        <v>659</v>
      </c>
      <c r="G160" s="32">
        <v>5279</v>
      </c>
      <c r="H160" s="17">
        <v>1</v>
      </c>
      <c r="I160" s="16" t="s">
        <v>26</v>
      </c>
      <c r="J160" s="25"/>
      <c r="K160" s="18">
        <v>1.65</v>
      </c>
      <c r="L160" s="18">
        <f>SUM(K160*H160)</f>
        <v>1.65</v>
      </c>
      <c r="M160" s="25"/>
      <c r="N160" s="34">
        <v>1010</v>
      </c>
      <c r="O160" s="23" t="s">
        <v>660</v>
      </c>
      <c r="P160" s="156">
        <v>41928</v>
      </c>
      <c r="Q160" s="157">
        <v>41936</v>
      </c>
      <c r="R160" s="21" t="s">
        <v>379</v>
      </c>
      <c r="S160" s="16" t="s">
        <v>661</v>
      </c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  <c r="XL160" s="10"/>
      <c r="XM160" s="10"/>
      <c r="XN160" s="10"/>
      <c r="XO160" s="10"/>
      <c r="XP160" s="10"/>
      <c r="XQ160" s="10"/>
      <c r="XR160" s="10"/>
      <c r="XS160" s="10"/>
      <c r="XT160" s="10"/>
      <c r="XU160" s="10"/>
      <c r="XV160" s="10"/>
      <c r="XW160" s="10"/>
      <c r="XX160" s="10"/>
      <c r="XY160" s="10"/>
      <c r="XZ160" s="10"/>
      <c r="YA160" s="10"/>
      <c r="YB160" s="10"/>
      <c r="YC160" s="10"/>
      <c r="YD160" s="10"/>
      <c r="YE160" s="10"/>
      <c r="YF160" s="10"/>
      <c r="YG160" s="10"/>
      <c r="YH160" s="10"/>
      <c r="YI160" s="10"/>
      <c r="YJ160" s="10"/>
      <c r="YK160" s="10"/>
      <c r="YL160" s="10"/>
      <c r="YM160" s="10"/>
      <c r="YN160" s="10"/>
      <c r="YO160" s="10"/>
      <c r="YP160" s="10"/>
      <c r="YQ160" s="10"/>
      <c r="YR160" s="10"/>
      <c r="YS160" s="10"/>
      <c r="YT160" s="10"/>
      <c r="YU160" s="10"/>
      <c r="YV160" s="10"/>
      <c r="YW160" s="10"/>
      <c r="YX160" s="10"/>
      <c r="YY160" s="10"/>
      <c r="YZ160" s="10"/>
      <c r="ZA160" s="10"/>
      <c r="ZB160" s="10"/>
      <c r="ZC160" s="10"/>
      <c r="ZD160" s="10"/>
      <c r="ZE160" s="10"/>
      <c r="ZF160" s="10"/>
      <c r="ZG160" s="10"/>
      <c r="ZH160" s="10"/>
      <c r="ZI160" s="10"/>
      <c r="ZJ160" s="10"/>
      <c r="ZK160" s="10"/>
      <c r="ZL160" s="10"/>
      <c r="ZM160" s="10"/>
      <c r="ZN160" s="10"/>
      <c r="ZO160" s="10"/>
      <c r="ZP160" s="10"/>
      <c r="ZQ160" s="10"/>
      <c r="ZR160" s="10"/>
      <c r="ZS160" s="10"/>
      <c r="ZT160" s="10"/>
      <c r="ZU160" s="10"/>
      <c r="ZV160" s="10"/>
      <c r="ZW160" s="10"/>
      <c r="ZX160" s="10"/>
      <c r="ZY160" s="10"/>
      <c r="ZZ160" s="10"/>
      <c r="AAA160" s="10"/>
      <c r="AAB160" s="10"/>
      <c r="AAC160" s="10"/>
      <c r="AAD160" s="10"/>
      <c r="AAE160" s="10"/>
      <c r="AAF160" s="10"/>
      <c r="AAG160" s="10"/>
      <c r="AAH160" s="10"/>
      <c r="AAI160" s="10"/>
      <c r="AAJ160" s="10"/>
      <c r="AAK160" s="10"/>
      <c r="AAL160" s="10"/>
      <c r="AAM160" s="10"/>
      <c r="AAN160" s="10"/>
      <c r="AAO160" s="10"/>
      <c r="AAP160" s="10"/>
      <c r="AAQ160" s="10"/>
      <c r="AAR160" s="10"/>
      <c r="AAS160" s="10"/>
      <c r="AAT160" s="10"/>
      <c r="AAU160" s="10"/>
      <c r="AAV160" s="10"/>
      <c r="AAW160" s="10"/>
      <c r="AAX160" s="10"/>
      <c r="AAY160" s="10"/>
      <c r="AAZ160" s="10"/>
      <c r="ABA160" s="10"/>
      <c r="ABB160" s="10"/>
      <c r="ABC160" s="10"/>
      <c r="ABD160" s="10"/>
      <c r="ABE160" s="10"/>
      <c r="ABF160" s="10"/>
      <c r="ABG160" s="10"/>
      <c r="ABH160" s="10"/>
      <c r="ABI160" s="10"/>
      <c r="ABJ160" s="10"/>
      <c r="ABK160" s="10"/>
      <c r="ABL160" s="10"/>
      <c r="ABM160" s="10"/>
      <c r="ABN160" s="10"/>
      <c r="ABO160" s="10"/>
      <c r="ABP160" s="10"/>
      <c r="ABQ160" s="10"/>
      <c r="ABR160" s="10"/>
      <c r="ABS160" s="10"/>
      <c r="ABT160" s="10"/>
      <c r="ABU160" s="10"/>
      <c r="ABV160" s="10"/>
      <c r="ABW160" s="10"/>
      <c r="ABX160" s="10"/>
      <c r="ABY160" s="10"/>
      <c r="ABZ160" s="10"/>
      <c r="ACA160" s="10"/>
      <c r="ACB160" s="10"/>
      <c r="ACC160" s="10"/>
      <c r="ACD160" s="10"/>
      <c r="ACE160" s="10"/>
      <c r="ACF160" s="10"/>
      <c r="ACG160" s="10"/>
      <c r="ACH160" s="10"/>
      <c r="ACI160" s="10"/>
      <c r="ACJ160" s="10"/>
      <c r="ACK160" s="10"/>
      <c r="ACL160" s="10"/>
      <c r="ACM160" s="10"/>
      <c r="ACN160" s="10"/>
      <c r="ACO160" s="10"/>
      <c r="ACP160" s="10"/>
      <c r="ACQ160" s="10"/>
      <c r="ACR160" s="10"/>
      <c r="ACS160" s="10"/>
      <c r="ACT160" s="10"/>
      <c r="ACU160" s="10"/>
      <c r="ACV160" s="10"/>
      <c r="ACW160" s="10"/>
      <c r="ACX160" s="10"/>
      <c r="ACY160" s="10"/>
      <c r="ACZ160" s="10"/>
      <c r="ADA160" s="10"/>
      <c r="ADB160" s="10"/>
      <c r="ADC160" s="10"/>
      <c r="ADD160" s="10"/>
      <c r="ADE160" s="10"/>
      <c r="ADF160" s="10"/>
      <c r="ADG160" s="10"/>
      <c r="ADH160" s="10"/>
      <c r="ADI160" s="10"/>
      <c r="ADJ160" s="10"/>
      <c r="ADK160" s="10"/>
      <c r="ADL160" s="10"/>
      <c r="ADM160" s="10"/>
      <c r="ADN160" s="10"/>
      <c r="ADO160" s="10"/>
      <c r="ADP160" s="10"/>
      <c r="ADQ160" s="10"/>
      <c r="ADR160" s="10"/>
      <c r="ADS160" s="10"/>
      <c r="ADT160" s="10"/>
      <c r="ADU160" s="10"/>
      <c r="ADV160" s="10"/>
      <c r="ADW160" s="10"/>
      <c r="ADX160" s="10"/>
      <c r="ADY160" s="10"/>
      <c r="ADZ160" s="10"/>
      <c r="AEA160" s="10"/>
      <c r="AEB160" s="10"/>
      <c r="AEC160" s="10"/>
      <c r="AED160" s="10"/>
      <c r="AEE160" s="10"/>
      <c r="AEF160" s="10"/>
      <c r="AEG160" s="10"/>
      <c r="AEH160" s="10"/>
      <c r="AEI160" s="10"/>
      <c r="AEJ160" s="10"/>
      <c r="AEK160" s="10"/>
      <c r="AEL160" s="10"/>
      <c r="AEM160" s="10"/>
      <c r="AEN160" s="10"/>
      <c r="AEO160" s="10"/>
      <c r="AEP160" s="10"/>
      <c r="AEQ160" s="10"/>
      <c r="AER160" s="10"/>
      <c r="AES160" s="10"/>
      <c r="AET160" s="10"/>
      <c r="AEU160" s="10"/>
      <c r="AEV160" s="10"/>
      <c r="AEW160" s="10"/>
      <c r="AEX160" s="10"/>
      <c r="AEY160" s="10"/>
      <c r="AEZ160" s="10"/>
      <c r="AFA160" s="10"/>
      <c r="AFB160" s="10"/>
      <c r="AFC160" s="10"/>
      <c r="AFD160" s="10"/>
      <c r="AFE160" s="10"/>
      <c r="AFF160" s="10"/>
      <c r="AFG160" s="10"/>
      <c r="AFH160" s="10"/>
      <c r="AFI160" s="10"/>
      <c r="AFJ160" s="10"/>
      <c r="AFK160" s="10"/>
      <c r="AFL160" s="10"/>
      <c r="AFM160" s="10"/>
      <c r="AFN160" s="10"/>
      <c r="AFO160" s="10"/>
      <c r="AFP160" s="10"/>
      <c r="AFQ160" s="10"/>
      <c r="AFR160" s="10"/>
      <c r="AFS160" s="10"/>
      <c r="AFT160" s="10"/>
      <c r="AFU160" s="10"/>
      <c r="AFV160" s="10"/>
      <c r="AFW160" s="10"/>
      <c r="AFX160" s="10"/>
      <c r="AFY160" s="10"/>
      <c r="AFZ160" s="10"/>
      <c r="AGA160" s="10"/>
      <c r="AGB160" s="10"/>
      <c r="AGC160" s="10"/>
      <c r="AGD160" s="10"/>
      <c r="AGE160" s="10"/>
      <c r="AGF160" s="10"/>
      <c r="AGG160" s="10"/>
      <c r="AGH160" s="10"/>
      <c r="AGI160" s="10"/>
      <c r="AGJ160" s="10"/>
      <c r="AGK160" s="10"/>
      <c r="AGL160" s="10"/>
      <c r="AGM160" s="10"/>
      <c r="AGN160" s="10"/>
      <c r="AGO160" s="10"/>
      <c r="AGP160" s="10"/>
      <c r="AGQ160" s="10"/>
      <c r="AGR160" s="10"/>
      <c r="AGS160" s="10"/>
      <c r="AGT160" s="10"/>
      <c r="AGU160" s="10"/>
      <c r="AGV160" s="10"/>
      <c r="AGW160" s="10"/>
      <c r="AGX160" s="10"/>
      <c r="AGY160" s="10"/>
      <c r="AGZ160" s="10"/>
      <c r="AHA160" s="10"/>
      <c r="AHB160" s="10"/>
      <c r="AHC160" s="10"/>
      <c r="AHD160" s="10"/>
      <c r="AHE160" s="10"/>
      <c r="AHF160" s="10"/>
      <c r="AHG160" s="10"/>
      <c r="AHH160" s="10"/>
      <c r="AHI160" s="10"/>
      <c r="AHJ160" s="10"/>
      <c r="AHK160" s="10"/>
      <c r="AHL160" s="10"/>
      <c r="AHM160" s="10"/>
      <c r="AHN160" s="10"/>
      <c r="AHO160" s="10"/>
      <c r="AHP160" s="10"/>
      <c r="AHQ160" s="10"/>
      <c r="AHR160" s="10"/>
      <c r="AHS160" s="10"/>
      <c r="AHT160" s="10"/>
      <c r="AHU160" s="10"/>
      <c r="AHV160" s="10"/>
      <c r="AHW160" s="10"/>
      <c r="AHX160" s="10"/>
      <c r="AHY160" s="10"/>
      <c r="AHZ160" s="10"/>
      <c r="AIA160" s="10"/>
      <c r="AIB160" s="10"/>
      <c r="AIC160" s="10"/>
      <c r="AID160" s="10"/>
      <c r="AIE160" s="10"/>
      <c r="AIF160" s="10"/>
      <c r="AIG160" s="10"/>
      <c r="AIH160" s="10"/>
      <c r="AII160" s="10"/>
      <c r="AIJ160" s="10"/>
      <c r="AIK160" s="10"/>
      <c r="AIL160" s="10"/>
      <c r="AIM160" s="10"/>
      <c r="AIN160" s="10"/>
      <c r="AIO160" s="10"/>
      <c r="AIP160" s="10"/>
      <c r="AIQ160" s="10"/>
      <c r="AIR160" s="10"/>
      <c r="AIS160" s="10"/>
      <c r="AIT160" s="10"/>
      <c r="AIU160" s="10"/>
      <c r="AIV160" s="10"/>
      <c r="AIW160" s="10"/>
      <c r="AIX160" s="10"/>
      <c r="AIY160" s="10"/>
      <c r="AIZ160" s="10"/>
      <c r="AJA160" s="10"/>
      <c r="AJB160" s="10"/>
      <c r="AJC160" s="10"/>
      <c r="AJD160" s="10"/>
      <c r="AJE160" s="10"/>
      <c r="AJF160" s="10"/>
      <c r="AJG160" s="10"/>
      <c r="AJH160" s="10"/>
      <c r="AJI160" s="10"/>
      <c r="AJJ160" s="10"/>
      <c r="AJK160" s="10"/>
      <c r="AJL160" s="10"/>
      <c r="AJM160" s="10"/>
      <c r="AJN160" s="10"/>
      <c r="AJO160" s="10"/>
      <c r="AJP160" s="10"/>
      <c r="AJQ160" s="10"/>
      <c r="AJR160" s="10"/>
      <c r="AJS160" s="10"/>
      <c r="AJT160" s="10"/>
      <c r="AJU160" s="10"/>
      <c r="AJV160" s="10"/>
      <c r="AJW160" s="10"/>
      <c r="AJX160" s="10"/>
      <c r="AJY160" s="10"/>
      <c r="AJZ160" s="10"/>
      <c r="AKA160" s="10"/>
      <c r="AKB160" s="10"/>
      <c r="AKC160" s="10"/>
      <c r="AKD160" s="10"/>
      <c r="AKE160" s="10"/>
      <c r="AKF160" s="10"/>
      <c r="AKG160" s="10"/>
      <c r="AKH160" s="10"/>
      <c r="AKI160" s="10"/>
      <c r="AKJ160" s="10"/>
      <c r="AKK160" s="10"/>
      <c r="AKL160" s="10"/>
      <c r="AKM160" s="10"/>
      <c r="AKN160" s="10"/>
      <c r="AKO160" s="10"/>
      <c r="AKP160" s="10"/>
      <c r="AKQ160" s="10"/>
      <c r="AKR160" s="10"/>
      <c r="AKS160" s="10"/>
      <c r="AKT160" s="10"/>
      <c r="AKU160" s="10"/>
      <c r="AKV160" s="10"/>
      <c r="AKW160" s="10"/>
      <c r="AKX160" s="10"/>
      <c r="AKY160" s="10"/>
      <c r="AKZ160" s="10"/>
      <c r="ALA160" s="10"/>
      <c r="ALB160" s="10"/>
      <c r="ALC160" s="10"/>
      <c r="ALD160" s="10"/>
      <c r="ALE160" s="10"/>
      <c r="ALF160" s="10"/>
      <c r="ALG160" s="10"/>
      <c r="ALH160" s="10"/>
      <c r="ALI160" s="10"/>
      <c r="ALJ160" s="10"/>
      <c r="ALK160" s="10"/>
      <c r="ALL160" s="10"/>
      <c r="ALM160" s="10"/>
      <c r="ALN160" s="10"/>
      <c r="ALO160" s="10"/>
      <c r="ALP160" s="10"/>
      <c r="ALQ160" s="10"/>
      <c r="ALR160" s="10"/>
      <c r="ALS160" s="10"/>
      <c r="ALT160" s="10"/>
      <c r="ALU160" s="10"/>
      <c r="ALV160" s="10"/>
      <c r="ALW160" s="10"/>
      <c r="ALX160" s="10"/>
      <c r="ALY160" s="10"/>
      <c r="ALZ160" s="10"/>
    </row>
    <row r="161" spans="1:1022">
      <c r="A161" s="16" t="s">
        <v>115</v>
      </c>
      <c r="B161" s="16" t="s">
        <v>662</v>
      </c>
      <c r="C161" s="16" t="s">
        <v>663</v>
      </c>
      <c r="D161" s="16"/>
      <c r="E161" s="17" t="s">
        <v>664</v>
      </c>
      <c r="F161" s="16" t="s">
        <v>665</v>
      </c>
      <c r="G161" s="26" t="s">
        <v>666</v>
      </c>
      <c r="H161" s="17">
        <v>1</v>
      </c>
      <c r="I161" s="16" t="s">
        <v>26</v>
      </c>
      <c r="J161" s="19" t="e">
        <f>SUM(#REF!)</f>
        <v>#REF!</v>
      </c>
      <c r="K161" s="18">
        <v>1.0900000000000001</v>
      </c>
      <c r="L161" s="18">
        <f>SUM(K161*H161)</f>
        <v>1.0900000000000001</v>
      </c>
      <c r="M161" s="19">
        <f>SUM(L160:L161)</f>
        <v>2.74</v>
      </c>
      <c r="N161" s="158">
        <v>1010</v>
      </c>
      <c r="O161" s="23" t="s">
        <v>667</v>
      </c>
      <c r="P161" s="56">
        <v>41991</v>
      </c>
      <c r="Q161" s="21">
        <v>42004</v>
      </c>
      <c r="R161"/>
      <c r="S161" s="16" t="s">
        <v>668</v>
      </c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  <c r="XL161" s="10"/>
      <c r="XM161" s="10"/>
      <c r="XN161" s="10"/>
      <c r="XO161" s="10"/>
      <c r="XP161" s="10"/>
      <c r="XQ161" s="10"/>
      <c r="XR161" s="10"/>
      <c r="XS161" s="10"/>
      <c r="XT161" s="10"/>
      <c r="XU161" s="10"/>
      <c r="XV161" s="10"/>
      <c r="XW161" s="10"/>
      <c r="XX161" s="10"/>
      <c r="XY161" s="10"/>
      <c r="XZ161" s="10"/>
      <c r="YA161" s="10"/>
      <c r="YB161" s="10"/>
      <c r="YC161" s="10"/>
      <c r="YD161" s="10"/>
      <c r="YE161" s="10"/>
      <c r="YF161" s="10"/>
      <c r="YG161" s="10"/>
      <c r="YH161" s="10"/>
      <c r="YI161" s="10"/>
      <c r="YJ161" s="10"/>
      <c r="YK161" s="10"/>
      <c r="YL161" s="10"/>
      <c r="YM161" s="10"/>
      <c r="YN161" s="10"/>
      <c r="YO161" s="10"/>
      <c r="YP161" s="10"/>
      <c r="YQ161" s="10"/>
      <c r="YR161" s="10"/>
      <c r="YS161" s="10"/>
      <c r="YT161" s="10"/>
      <c r="YU161" s="10"/>
      <c r="YV161" s="10"/>
      <c r="YW161" s="10"/>
      <c r="YX161" s="10"/>
      <c r="YY161" s="10"/>
      <c r="YZ161" s="10"/>
      <c r="ZA161" s="10"/>
      <c r="ZB161" s="10"/>
      <c r="ZC161" s="10"/>
      <c r="ZD161" s="10"/>
      <c r="ZE161" s="10"/>
      <c r="ZF161" s="10"/>
      <c r="ZG161" s="10"/>
      <c r="ZH161" s="10"/>
      <c r="ZI161" s="10"/>
      <c r="ZJ161" s="10"/>
      <c r="ZK161" s="10"/>
      <c r="ZL161" s="10"/>
      <c r="ZM161" s="10"/>
      <c r="ZN161" s="10"/>
      <c r="ZO161" s="10"/>
      <c r="ZP161" s="10"/>
      <c r="ZQ161" s="10"/>
      <c r="ZR161" s="10"/>
      <c r="ZS161" s="10"/>
      <c r="ZT161" s="10"/>
      <c r="ZU161" s="10"/>
      <c r="ZV161" s="10"/>
      <c r="ZW161" s="10"/>
      <c r="ZX161" s="10"/>
      <c r="ZY161" s="10"/>
      <c r="ZZ161" s="10"/>
      <c r="AAA161" s="10"/>
      <c r="AAB161" s="10"/>
      <c r="AAC161" s="10"/>
      <c r="AAD161" s="10"/>
      <c r="AAE161" s="10"/>
      <c r="AAF161" s="10"/>
      <c r="AAG161" s="10"/>
      <c r="AAH161" s="10"/>
      <c r="AAI161" s="10"/>
      <c r="AAJ161" s="10"/>
      <c r="AAK161" s="10"/>
      <c r="AAL161" s="10"/>
      <c r="AAM161" s="10"/>
      <c r="AAN161" s="10"/>
      <c r="AAO161" s="10"/>
      <c r="AAP161" s="10"/>
      <c r="AAQ161" s="10"/>
      <c r="AAR161" s="10"/>
      <c r="AAS161" s="10"/>
      <c r="AAT161" s="10"/>
      <c r="AAU161" s="10"/>
      <c r="AAV161" s="10"/>
      <c r="AAW161" s="10"/>
      <c r="AAX161" s="10"/>
      <c r="AAY161" s="10"/>
      <c r="AAZ161" s="10"/>
      <c r="ABA161" s="10"/>
      <c r="ABB161" s="10"/>
      <c r="ABC161" s="10"/>
      <c r="ABD161" s="10"/>
      <c r="ABE161" s="10"/>
      <c r="ABF161" s="10"/>
      <c r="ABG161" s="10"/>
      <c r="ABH161" s="10"/>
      <c r="ABI161" s="10"/>
      <c r="ABJ161" s="10"/>
      <c r="ABK161" s="10"/>
      <c r="ABL161" s="10"/>
      <c r="ABM161" s="10"/>
      <c r="ABN161" s="10"/>
      <c r="ABO161" s="10"/>
      <c r="ABP161" s="10"/>
      <c r="ABQ161" s="10"/>
      <c r="ABR161" s="10"/>
      <c r="ABS161" s="10"/>
      <c r="ABT161" s="10"/>
      <c r="ABU161" s="10"/>
      <c r="ABV161" s="10"/>
      <c r="ABW161" s="10"/>
      <c r="ABX161" s="10"/>
      <c r="ABY161" s="10"/>
      <c r="ABZ161" s="10"/>
      <c r="ACA161" s="10"/>
      <c r="ACB161" s="10"/>
      <c r="ACC161" s="10"/>
      <c r="ACD161" s="10"/>
      <c r="ACE161" s="10"/>
      <c r="ACF161" s="10"/>
      <c r="ACG161" s="10"/>
      <c r="ACH161" s="10"/>
      <c r="ACI161" s="10"/>
      <c r="ACJ161" s="10"/>
      <c r="ACK161" s="10"/>
      <c r="ACL161" s="10"/>
      <c r="ACM161" s="10"/>
      <c r="ACN161" s="10"/>
      <c r="ACO161" s="10"/>
      <c r="ACP161" s="10"/>
      <c r="ACQ161" s="10"/>
      <c r="ACR161" s="10"/>
      <c r="ACS161" s="10"/>
      <c r="ACT161" s="10"/>
      <c r="ACU161" s="10"/>
      <c r="ACV161" s="10"/>
      <c r="ACW161" s="10"/>
      <c r="ACX161" s="10"/>
      <c r="ACY161" s="10"/>
      <c r="ACZ161" s="10"/>
      <c r="ADA161" s="10"/>
      <c r="ADB161" s="10"/>
      <c r="ADC161" s="10"/>
      <c r="ADD161" s="10"/>
      <c r="ADE161" s="10"/>
      <c r="ADF161" s="10"/>
      <c r="ADG161" s="10"/>
      <c r="ADH161" s="10"/>
      <c r="ADI161" s="10"/>
      <c r="ADJ161" s="10"/>
      <c r="ADK161" s="10"/>
      <c r="ADL161" s="10"/>
      <c r="ADM161" s="10"/>
      <c r="ADN161" s="10"/>
      <c r="ADO161" s="10"/>
      <c r="ADP161" s="10"/>
      <c r="ADQ161" s="10"/>
      <c r="ADR161" s="10"/>
      <c r="ADS161" s="10"/>
      <c r="ADT161" s="10"/>
      <c r="ADU161" s="10"/>
      <c r="ADV161" s="10"/>
      <c r="ADW161" s="10"/>
      <c r="ADX161" s="10"/>
      <c r="ADY161" s="10"/>
      <c r="ADZ161" s="10"/>
      <c r="AEA161" s="10"/>
      <c r="AEB161" s="10"/>
      <c r="AEC161" s="10"/>
      <c r="AED161" s="10"/>
      <c r="AEE161" s="10"/>
      <c r="AEF161" s="10"/>
      <c r="AEG161" s="10"/>
      <c r="AEH161" s="10"/>
      <c r="AEI161" s="10"/>
      <c r="AEJ161" s="10"/>
      <c r="AEK161" s="10"/>
      <c r="AEL161" s="10"/>
      <c r="AEM161" s="10"/>
      <c r="AEN161" s="10"/>
      <c r="AEO161" s="10"/>
      <c r="AEP161" s="10"/>
      <c r="AEQ161" s="10"/>
      <c r="AER161" s="10"/>
      <c r="AES161" s="10"/>
      <c r="AET161" s="10"/>
      <c r="AEU161" s="10"/>
      <c r="AEV161" s="10"/>
      <c r="AEW161" s="10"/>
      <c r="AEX161" s="10"/>
      <c r="AEY161" s="10"/>
      <c r="AEZ161" s="10"/>
      <c r="AFA161" s="10"/>
      <c r="AFB161" s="10"/>
      <c r="AFC161" s="10"/>
      <c r="AFD161" s="10"/>
      <c r="AFE161" s="10"/>
      <c r="AFF161" s="10"/>
      <c r="AFG161" s="10"/>
      <c r="AFH161" s="10"/>
      <c r="AFI161" s="10"/>
      <c r="AFJ161" s="10"/>
      <c r="AFK161" s="10"/>
      <c r="AFL161" s="10"/>
      <c r="AFM161" s="10"/>
      <c r="AFN161" s="10"/>
      <c r="AFO161" s="10"/>
      <c r="AFP161" s="10"/>
      <c r="AFQ161" s="10"/>
      <c r="AFR161" s="10"/>
      <c r="AFS161" s="10"/>
      <c r="AFT161" s="10"/>
      <c r="AFU161" s="10"/>
      <c r="AFV161" s="10"/>
      <c r="AFW161" s="10"/>
      <c r="AFX161" s="10"/>
      <c r="AFY161" s="10"/>
      <c r="AFZ161" s="10"/>
      <c r="AGA161" s="10"/>
      <c r="AGB161" s="10"/>
      <c r="AGC161" s="10"/>
      <c r="AGD161" s="10"/>
      <c r="AGE161" s="10"/>
      <c r="AGF161" s="10"/>
      <c r="AGG161" s="10"/>
      <c r="AGH161" s="10"/>
      <c r="AGI161" s="10"/>
      <c r="AGJ161" s="10"/>
      <c r="AGK161" s="10"/>
      <c r="AGL161" s="10"/>
      <c r="AGM161" s="10"/>
      <c r="AGN161" s="10"/>
      <c r="AGO161" s="10"/>
      <c r="AGP161" s="10"/>
      <c r="AGQ161" s="10"/>
      <c r="AGR161" s="10"/>
      <c r="AGS161" s="10"/>
      <c r="AGT161" s="10"/>
      <c r="AGU161" s="10"/>
      <c r="AGV161" s="10"/>
      <c r="AGW161" s="10"/>
      <c r="AGX161" s="10"/>
      <c r="AGY161" s="10"/>
      <c r="AGZ161" s="10"/>
      <c r="AHA161" s="10"/>
      <c r="AHB161" s="10"/>
      <c r="AHC161" s="10"/>
      <c r="AHD161" s="10"/>
      <c r="AHE161" s="10"/>
      <c r="AHF161" s="10"/>
      <c r="AHG161" s="10"/>
      <c r="AHH161" s="10"/>
      <c r="AHI161" s="10"/>
      <c r="AHJ161" s="10"/>
      <c r="AHK161" s="10"/>
      <c r="AHL161" s="10"/>
      <c r="AHM161" s="10"/>
      <c r="AHN161" s="10"/>
      <c r="AHO161" s="10"/>
      <c r="AHP161" s="10"/>
      <c r="AHQ161" s="10"/>
      <c r="AHR161" s="10"/>
      <c r="AHS161" s="10"/>
      <c r="AHT161" s="10"/>
      <c r="AHU161" s="10"/>
      <c r="AHV161" s="10"/>
      <c r="AHW161" s="10"/>
      <c r="AHX161" s="10"/>
      <c r="AHY161" s="10"/>
      <c r="AHZ161" s="10"/>
      <c r="AIA161" s="10"/>
      <c r="AIB161" s="10"/>
      <c r="AIC161" s="10"/>
      <c r="AID161" s="10"/>
      <c r="AIE161" s="10"/>
      <c r="AIF161" s="10"/>
      <c r="AIG161" s="10"/>
      <c r="AIH161" s="10"/>
      <c r="AII161" s="10"/>
      <c r="AIJ161" s="10"/>
      <c r="AIK161" s="10"/>
      <c r="AIL161" s="10"/>
      <c r="AIM161" s="10"/>
      <c r="AIN161" s="10"/>
      <c r="AIO161" s="10"/>
      <c r="AIP161" s="10"/>
      <c r="AIQ161" s="10"/>
      <c r="AIR161" s="10"/>
      <c r="AIS161" s="10"/>
      <c r="AIT161" s="10"/>
      <c r="AIU161" s="10"/>
      <c r="AIV161" s="10"/>
      <c r="AIW161" s="10"/>
      <c r="AIX161" s="10"/>
      <c r="AIY161" s="10"/>
      <c r="AIZ161" s="10"/>
      <c r="AJA161" s="10"/>
      <c r="AJB161" s="10"/>
      <c r="AJC161" s="10"/>
      <c r="AJD161" s="10"/>
      <c r="AJE161" s="10"/>
      <c r="AJF161" s="10"/>
      <c r="AJG161" s="10"/>
      <c r="AJH161" s="10"/>
      <c r="AJI161" s="10"/>
      <c r="AJJ161" s="10"/>
      <c r="AJK161" s="10"/>
      <c r="AJL161" s="10"/>
      <c r="AJM161" s="10"/>
      <c r="AJN161" s="10"/>
      <c r="AJO161" s="10"/>
      <c r="AJP161" s="10"/>
      <c r="AJQ161" s="10"/>
      <c r="AJR161" s="10"/>
      <c r="AJS161" s="10"/>
      <c r="AJT161" s="10"/>
      <c r="AJU161" s="10"/>
      <c r="AJV161" s="10"/>
      <c r="AJW161" s="10"/>
      <c r="AJX161" s="10"/>
      <c r="AJY161" s="10"/>
      <c r="AJZ161" s="10"/>
      <c r="AKA161" s="10"/>
      <c r="AKB161" s="10"/>
      <c r="AKC161" s="10"/>
      <c r="AKD161" s="10"/>
      <c r="AKE161" s="10"/>
      <c r="AKF161" s="10"/>
      <c r="AKG161" s="10"/>
      <c r="AKH161" s="10"/>
      <c r="AKI161" s="10"/>
      <c r="AKJ161" s="10"/>
      <c r="AKK161" s="10"/>
      <c r="AKL161" s="10"/>
      <c r="AKM161" s="10"/>
      <c r="AKN161" s="10"/>
      <c r="AKO161" s="10"/>
      <c r="AKP161" s="10"/>
      <c r="AKQ161" s="10"/>
      <c r="AKR161" s="10"/>
      <c r="AKS161" s="10"/>
      <c r="AKT161" s="10"/>
      <c r="AKU161" s="10"/>
      <c r="AKV161" s="10"/>
      <c r="AKW161" s="10"/>
      <c r="AKX161" s="10"/>
      <c r="AKY161" s="10"/>
      <c r="AKZ161" s="10"/>
      <c r="ALA161" s="10"/>
      <c r="ALB161" s="10"/>
      <c r="ALC161" s="10"/>
      <c r="ALD161" s="10"/>
      <c r="ALE161" s="10"/>
      <c r="ALF161" s="10"/>
      <c r="ALG161" s="10"/>
      <c r="ALH161" s="10"/>
      <c r="ALI161" s="10"/>
      <c r="ALJ161" s="10"/>
      <c r="ALK161" s="10"/>
      <c r="ALL161" s="10"/>
      <c r="ALM161" s="10"/>
      <c r="ALN161" s="10"/>
      <c r="ALO161" s="10"/>
      <c r="ALP161" s="10"/>
      <c r="ALQ161" s="10"/>
      <c r="ALR161" s="10"/>
      <c r="ALS161" s="10"/>
      <c r="ALT161" s="10"/>
      <c r="ALU161" s="10"/>
      <c r="ALV161" s="10"/>
      <c r="ALW161" s="10"/>
      <c r="ALX161" s="10"/>
      <c r="ALY161" s="10"/>
      <c r="ALZ161" s="67"/>
      <c r="AMA161" s="67"/>
      <c r="AMB161" s="67"/>
      <c r="AMC161" s="67"/>
      <c r="AMD161" s="67"/>
      <c r="AME161" s="67"/>
      <c r="AMF161" s="67"/>
      <c r="AMG161" s="67"/>
      <c r="AMH161" s="67"/>
    </row>
    <row r="162" spans="1:1022">
      <c r="A162" s="31"/>
      <c r="B162" s="31"/>
      <c r="C162" s="31"/>
      <c r="D162" s="31"/>
      <c r="E162" s="32"/>
      <c r="F162" s="31"/>
      <c r="G162" s="32"/>
      <c r="H162" s="32"/>
      <c r="I162" s="31"/>
      <c r="J162" s="19"/>
      <c r="K162" s="16"/>
      <c r="L162" s="16"/>
      <c r="M162" s="16"/>
      <c r="N162" s="17"/>
      <c r="O162" s="17"/>
      <c r="P162" s="21"/>
      <c r="Q162" s="21"/>
      <c r="R162" s="21"/>
      <c r="S162" s="16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  <c r="XL162" s="10"/>
      <c r="XM162" s="10"/>
      <c r="XN162" s="10"/>
      <c r="XO162" s="10"/>
      <c r="XP162" s="10"/>
      <c r="XQ162" s="10"/>
      <c r="XR162" s="10"/>
      <c r="XS162" s="10"/>
      <c r="XT162" s="10"/>
      <c r="XU162" s="10"/>
      <c r="XV162" s="10"/>
      <c r="XW162" s="10"/>
      <c r="XX162" s="10"/>
      <c r="XY162" s="10"/>
      <c r="XZ162" s="10"/>
      <c r="YA162" s="10"/>
      <c r="YB162" s="10"/>
      <c r="YC162" s="10"/>
      <c r="YD162" s="10"/>
      <c r="YE162" s="10"/>
      <c r="YF162" s="10"/>
      <c r="YG162" s="10"/>
      <c r="YH162" s="10"/>
      <c r="YI162" s="10"/>
      <c r="YJ162" s="10"/>
      <c r="YK162" s="10"/>
      <c r="YL162" s="10"/>
      <c r="YM162" s="10"/>
      <c r="YN162" s="10"/>
      <c r="YO162" s="10"/>
      <c r="YP162" s="10"/>
      <c r="YQ162" s="10"/>
      <c r="YR162" s="10"/>
      <c r="YS162" s="10"/>
      <c r="YT162" s="10"/>
      <c r="YU162" s="10"/>
      <c r="YV162" s="10"/>
      <c r="YW162" s="10"/>
      <c r="YX162" s="10"/>
      <c r="YY162" s="10"/>
      <c r="YZ162" s="10"/>
      <c r="ZA162" s="10"/>
      <c r="ZB162" s="10"/>
      <c r="ZC162" s="10"/>
      <c r="ZD162" s="10"/>
      <c r="ZE162" s="10"/>
      <c r="ZF162" s="10"/>
      <c r="ZG162" s="10"/>
      <c r="ZH162" s="10"/>
      <c r="ZI162" s="10"/>
      <c r="ZJ162" s="10"/>
      <c r="ZK162" s="10"/>
      <c r="ZL162" s="10"/>
      <c r="ZM162" s="10"/>
      <c r="ZN162" s="10"/>
      <c r="ZO162" s="10"/>
      <c r="ZP162" s="10"/>
      <c r="ZQ162" s="10"/>
      <c r="ZR162" s="10"/>
      <c r="ZS162" s="10"/>
      <c r="ZT162" s="10"/>
      <c r="ZU162" s="10"/>
      <c r="ZV162" s="10"/>
      <c r="ZW162" s="10"/>
      <c r="ZX162" s="10"/>
      <c r="ZY162" s="10"/>
      <c r="ZZ162" s="10"/>
      <c r="AAA162" s="10"/>
      <c r="AAB162" s="10"/>
      <c r="AAC162" s="10"/>
      <c r="AAD162" s="10"/>
      <c r="AAE162" s="10"/>
      <c r="AAF162" s="10"/>
      <c r="AAG162" s="10"/>
      <c r="AAH162" s="10"/>
      <c r="AAI162" s="10"/>
      <c r="AAJ162" s="10"/>
      <c r="AAK162" s="10"/>
      <c r="AAL162" s="10"/>
      <c r="AAM162" s="10"/>
      <c r="AAN162" s="10"/>
      <c r="AAO162" s="10"/>
      <c r="AAP162" s="10"/>
      <c r="AAQ162" s="10"/>
      <c r="AAR162" s="10"/>
      <c r="AAS162" s="10"/>
      <c r="AAT162" s="10"/>
      <c r="AAU162" s="10"/>
      <c r="AAV162" s="10"/>
      <c r="AAW162" s="10"/>
      <c r="AAX162" s="10"/>
      <c r="AAY162" s="10"/>
      <c r="AAZ162" s="10"/>
      <c r="ABA162" s="10"/>
      <c r="ABB162" s="10"/>
      <c r="ABC162" s="10"/>
      <c r="ABD162" s="10"/>
      <c r="ABE162" s="10"/>
      <c r="ABF162" s="10"/>
      <c r="ABG162" s="10"/>
      <c r="ABH162" s="10"/>
      <c r="ABI162" s="10"/>
      <c r="ABJ162" s="10"/>
      <c r="ABK162" s="10"/>
      <c r="ABL162" s="10"/>
      <c r="ABM162" s="10"/>
      <c r="ABN162" s="10"/>
      <c r="ABO162" s="10"/>
      <c r="ABP162" s="10"/>
      <c r="ABQ162" s="10"/>
      <c r="ABR162" s="10"/>
      <c r="ABS162" s="10"/>
      <c r="ABT162" s="10"/>
      <c r="ABU162" s="10"/>
      <c r="ABV162" s="10"/>
      <c r="ABW162" s="10"/>
      <c r="ABX162" s="10"/>
      <c r="ABY162" s="10"/>
      <c r="ABZ162" s="10"/>
      <c r="ACA162" s="10"/>
      <c r="ACB162" s="10"/>
      <c r="ACC162" s="10"/>
      <c r="ACD162" s="10"/>
      <c r="ACE162" s="10"/>
      <c r="ACF162" s="10"/>
      <c r="ACG162" s="10"/>
      <c r="ACH162" s="10"/>
      <c r="ACI162" s="10"/>
      <c r="ACJ162" s="10"/>
      <c r="ACK162" s="10"/>
      <c r="ACL162" s="10"/>
      <c r="ACM162" s="10"/>
      <c r="ACN162" s="10"/>
      <c r="ACO162" s="10"/>
      <c r="ACP162" s="10"/>
      <c r="ACQ162" s="10"/>
      <c r="ACR162" s="10"/>
      <c r="ACS162" s="10"/>
      <c r="ACT162" s="10"/>
      <c r="ACU162" s="10"/>
      <c r="ACV162" s="10"/>
      <c r="ACW162" s="10"/>
      <c r="ACX162" s="10"/>
      <c r="ACY162" s="10"/>
      <c r="ACZ162" s="10"/>
      <c r="ADA162" s="10"/>
      <c r="ADB162" s="10"/>
      <c r="ADC162" s="10"/>
      <c r="ADD162" s="10"/>
      <c r="ADE162" s="10"/>
      <c r="ADF162" s="10"/>
      <c r="ADG162" s="10"/>
      <c r="ADH162" s="10"/>
      <c r="ADI162" s="10"/>
      <c r="ADJ162" s="10"/>
      <c r="ADK162" s="10"/>
      <c r="ADL162" s="10"/>
      <c r="ADM162" s="10"/>
      <c r="ADN162" s="10"/>
      <c r="ADO162" s="10"/>
      <c r="ADP162" s="10"/>
      <c r="ADQ162" s="10"/>
      <c r="ADR162" s="10"/>
      <c r="ADS162" s="10"/>
      <c r="ADT162" s="10"/>
      <c r="ADU162" s="10"/>
      <c r="ADV162" s="10"/>
      <c r="ADW162" s="10"/>
      <c r="ADX162" s="10"/>
      <c r="ADY162" s="10"/>
      <c r="ADZ162" s="10"/>
      <c r="AEA162" s="10"/>
      <c r="AEB162" s="10"/>
      <c r="AEC162" s="10"/>
      <c r="AED162" s="10"/>
      <c r="AEE162" s="10"/>
      <c r="AEF162" s="10"/>
      <c r="AEG162" s="10"/>
      <c r="AEH162" s="10"/>
      <c r="AEI162" s="10"/>
      <c r="AEJ162" s="10"/>
      <c r="AEK162" s="10"/>
      <c r="AEL162" s="10"/>
      <c r="AEM162" s="10"/>
      <c r="AEN162" s="10"/>
      <c r="AEO162" s="10"/>
      <c r="AEP162" s="10"/>
      <c r="AEQ162" s="10"/>
      <c r="AER162" s="10"/>
      <c r="AES162" s="10"/>
      <c r="AET162" s="10"/>
      <c r="AEU162" s="10"/>
      <c r="AEV162" s="10"/>
      <c r="AEW162" s="10"/>
      <c r="AEX162" s="10"/>
      <c r="AEY162" s="10"/>
      <c r="AEZ162" s="10"/>
      <c r="AFA162" s="10"/>
      <c r="AFB162" s="10"/>
      <c r="AFC162" s="10"/>
      <c r="AFD162" s="10"/>
      <c r="AFE162" s="10"/>
      <c r="AFF162" s="10"/>
      <c r="AFG162" s="10"/>
      <c r="AFH162" s="10"/>
      <c r="AFI162" s="10"/>
      <c r="AFJ162" s="10"/>
      <c r="AFK162" s="10"/>
      <c r="AFL162" s="10"/>
      <c r="AFM162" s="10"/>
      <c r="AFN162" s="10"/>
      <c r="AFO162" s="10"/>
      <c r="AFP162" s="10"/>
      <c r="AFQ162" s="10"/>
      <c r="AFR162" s="10"/>
      <c r="AFS162" s="10"/>
      <c r="AFT162" s="10"/>
      <c r="AFU162" s="10"/>
      <c r="AFV162" s="10"/>
      <c r="AFW162" s="10"/>
      <c r="AFX162" s="10"/>
      <c r="AFY162" s="10"/>
      <c r="AFZ162" s="10"/>
      <c r="AGA162" s="10"/>
      <c r="AGB162" s="10"/>
      <c r="AGC162" s="10"/>
      <c r="AGD162" s="10"/>
      <c r="AGE162" s="10"/>
      <c r="AGF162" s="10"/>
      <c r="AGG162" s="10"/>
      <c r="AGH162" s="10"/>
      <c r="AGI162" s="10"/>
      <c r="AGJ162" s="10"/>
      <c r="AGK162" s="10"/>
      <c r="AGL162" s="10"/>
      <c r="AGM162" s="10"/>
      <c r="AGN162" s="10"/>
      <c r="AGO162" s="10"/>
      <c r="AGP162" s="10"/>
      <c r="AGQ162" s="10"/>
      <c r="AGR162" s="10"/>
      <c r="AGS162" s="10"/>
      <c r="AGT162" s="10"/>
      <c r="AGU162" s="10"/>
      <c r="AGV162" s="10"/>
      <c r="AGW162" s="10"/>
      <c r="AGX162" s="10"/>
      <c r="AGY162" s="10"/>
      <c r="AGZ162" s="10"/>
      <c r="AHA162" s="10"/>
      <c r="AHB162" s="10"/>
      <c r="AHC162" s="10"/>
      <c r="AHD162" s="10"/>
      <c r="AHE162" s="10"/>
      <c r="AHF162" s="10"/>
      <c r="AHG162" s="10"/>
      <c r="AHH162" s="10"/>
      <c r="AHI162" s="10"/>
      <c r="AHJ162" s="10"/>
      <c r="AHK162" s="10"/>
      <c r="AHL162" s="10"/>
      <c r="AHM162" s="10"/>
      <c r="AHN162" s="10"/>
      <c r="AHO162" s="10"/>
      <c r="AHP162" s="10"/>
      <c r="AHQ162" s="10"/>
      <c r="AHR162" s="10"/>
      <c r="AHS162" s="10"/>
      <c r="AHT162" s="10"/>
      <c r="AHU162" s="10"/>
      <c r="AHV162" s="10"/>
      <c r="AHW162" s="10"/>
      <c r="AHX162" s="10"/>
      <c r="AHY162" s="10"/>
      <c r="AHZ162" s="10"/>
      <c r="AIA162" s="10"/>
      <c r="AIB162" s="10"/>
      <c r="AIC162" s="10"/>
      <c r="AID162" s="10"/>
      <c r="AIE162" s="10"/>
      <c r="AIF162" s="10"/>
      <c r="AIG162" s="10"/>
      <c r="AIH162" s="10"/>
      <c r="AII162" s="10"/>
      <c r="AIJ162" s="10"/>
      <c r="AIK162" s="10"/>
      <c r="AIL162" s="10"/>
      <c r="AIM162" s="10"/>
      <c r="AIN162" s="10"/>
      <c r="AIO162" s="10"/>
      <c r="AIP162" s="10"/>
      <c r="AIQ162" s="10"/>
      <c r="AIR162" s="10"/>
      <c r="AIS162" s="10"/>
      <c r="AIT162" s="10"/>
      <c r="AIU162" s="10"/>
      <c r="AIV162" s="10"/>
      <c r="AIW162" s="10"/>
      <c r="AIX162" s="10"/>
      <c r="AIY162" s="10"/>
      <c r="AIZ162" s="10"/>
      <c r="AJA162" s="10"/>
      <c r="AJB162" s="10"/>
      <c r="AJC162" s="10"/>
      <c r="AJD162" s="10"/>
      <c r="AJE162" s="10"/>
      <c r="AJF162" s="10"/>
      <c r="AJG162" s="10"/>
      <c r="AJH162" s="10"/>
      <c r="AJI162" s="10"/>
      <c r="AJJ162" s="10"/>
      <c r="AJK162" s="10"/>
      <c r="AJL162" s="10"/>
      <c r="AJM162" s="10"/>
      <c r="AJN162" s="10"/>
      <c r="AJO162" s="10"/>
      <c r="AJP162" s="10"/>
      <c r="AJQ162" s="10"/>
      <c r="AJR162" s="10"/>
      <c r="AJS162" s="10"/>
      <c r="AJT162" s="10"/>
      <c r="AJU162" s="10"/>
      <c r="AJV162" s="10"/>
      <c r="AJW162" s="10"/>
      <c r="AJX162" s="10"/>
      <c r="AJY162" s="10"/>
      <c r="AJZ162" s="10"/>
      <c r="AKA162" s="10"/>
      <c r="AKB162" s="10"/>
      <c r="AKC162" s="10"/>
      <c r="AKD162" s="10"/>
      <c r="AKE162" s="10"/>
      <c r="AKF162" s="10"/>
      <c r="AKG162" s="10"/>
      <c r="AKH162" s="10"/>
      <c r="AKI162" s="10"/>
      <c r="AKJ162" s="10"/>
      <c r="AKK162" s="10"/>
      <c r="AKL162" s="10"/>
      <c r="AKM162" s="10"/>
      <c r="AKN162" s="10"/>
      <c r="AKO162" s="10"/>
      <c r="AKP162" s="10"/>
      <c r="AKQ162" s="10"/>
      <c r="AKR162" s="10"/>
      <c r="AKS162" s="10"/>
      <c r="AKT162" s="10"/>
      <c r="AKU162" s="10"/>
      <c r="AKV162" s="10"/>
      <c r="AKW162" s="10"/>
      <c r="AKX162" s="10"/>
      <c r="AKY162" s="10"/>
      <c r="AKZ162" s="10"/>
      <c r="ALA162" s="10"/>
      <c r="ALB162" s="10"/>
      <c r="ALC162" s="10"/>
      <c r="ALD162" s="10"/>
      <c r="ALE162" s="10"/>
      <c r="ALF162" s="10"/>
      <c r="ALG162" s="10"/>
      <c r="ALH162" s="10"/>
      <c r="ALI162" s="10"/>
      <c r="ALJ162" s="10"/>
      <c r="ALK162" s="10"/>
      <c r="ALL162" s="10"/>
      <c r="ALM162" s="10"/>
      <c r="ALN162" s="10"/>
      <c r="ALO162" s="10"/>
      <c r="ALP162" s="10"/>
      <c r="ALQ162" s="10"/>
      <c r="ALR162" s="10"/>
      <c r="ALS162" s="10"/>
      <c r="ALT162" s="10"/>
      <c r="ALU162" s="10"/>
      <c r="ALV162" s="10"/>
      <c r="ALW162" s="10"/>
      <c r="ALX162" s="10"/>
      <c r="ALY162" s="10"/>
      <c r="ALZ162" s="10"/>
    </row>
    <row r="163" spans="1:1022">
      <c r="A163" s="16" t="s">
        <v>115</v>
      </c>
      <c r="B163" s="16" t="s">
        <v>669</v>
      </c>
      <c r="C163" s="138" t="s">
        <v>670</v>
      </c>
      <c r="D163" s="16"/>
      <c r="E163" s="17"/>
      <c r="F163" s="16" t="s">
        <v>671</v>
      </c>
      <c r="G163" s="17" t="s">
        <v>672</v>
      </c>
      <c r="H163" s="17">
        <v>1</v>
      </c>
      <c r="I163" s="16" t="s">
        <v>26</v>
      </c>
      <c r="J163" s="19"/>
      <c r="K163" s="159">
        <v>3.16</v>
      </c>
      <c r="L163" s="18">
        <f>SUM(K163*H163)</f>
        <v>3.16</v>
      </c>
      <c r="M163" s="19"/>
      <c r="N163" s="34">
        <v>1010</v>
      </c>
      <c r="O163" s="23" t="s">
        <v>673</v>
      </c>
      <c r="P163" s="21">
        <v>41901</v>
      </c>
      <c r="Q163" s="21">
        <v>41908</v>
      </c>
      <c r="R163" s="21" t="s">
        <v>379</v>
      </c>
      <c r="S163" s="16"/>
      <c r="T163" s="10"/>
      <c r="U163" s="10"/>
    </row>
    <row r="164" spans="1:1022" ht="38.25">
      <c r="A164" s="16" t="s">
        <v>115</v>
      </c>
      <c r="B164" s="16" t="s">
        <v>674</v>
      </c>
      <c r="C164" s="138" t="s">
        <v>675</v>
      </c>
      <c r="D164" s="16"/>
      <c r="E164" s="17"/>
      <c r="F164" s="16" t="s">
        <v>671</v>
      </c>
      <c r="G164" s="17" t="s">
        <v>676</v>
      </c>
      <c r="H164" s="17">
        <v>2</v>
      </c>
      <c r="I164" s="16" t="s">
        <v>26</v>
      </c>
      <c r="J164" s="19"/>
      <c r="K164" s="159">
        <v>0.44500000000000001</v>
      </c>
      <c r="L164" s="18">
        <f>SUM(K164*H164)</f>
        <v>0.89</v>
      </c>
      <c r="M164" s="19"/>
      <c r="N164" s="34">
        <v>2050</v>
      </c>
      <c r="O164" s="23" t="s">
        <v>673</v>
      </c>
      <c r="P164" s="21">
        <v>41901</v>
      </c>
      <c r="Q164" s="21">
        <v>41908</v>
      </c>
      <c r="R164" s="45" t="s">
        <v>677</v>
      </c>
      <c r="S164" s="50" t="s">
        <v>678</v>
      </c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  <c r="XL164" s="10"/>
      <c r="XM164" s="10"/>
      <c r="XN164" s="10"/>
      <c r="XO164" s="10"/>
      <c r="XP164" s="10"/>
      <c r="XQ164" s="10"/>
      <c r="XR164" s="10"/>
      <c r="XS164" s="10"/>
      <c r="XT164" s="10"/>
      <c r="XU164" s="10"/>
      <c r="XV164" s="10"/>
      <c r="XW164" s="10"/>
      <c r="XX164" s="10"/>
      <c r="XY164" s="10"/>
      <c r="XZ164" s="10"/>
      <c r="YA164" s="10"/>
      <c r="YB164" s="10"/>
      <c r="YC164" s="10"/>
      <c r="YD164" s="10"/>
      <c r="YE164" s="10"/>
      <c r="YF164" s="10"/>
      <c r="YG164" s="10"/>
      <c r="YH164" s="10"/>
      <c r="YI164" s="10"/>
      <c r="YJ164" s="10"/>
      <c r="YK164" s="10"/>
      <c r="YL164" s="10"/>
      <c r="YM164" s="10"/>
      <c r="YN164" s="10"/>
      <c r="YO164" s="10"/>
      <c r="YP164" s="10"/>
      <c r="YQ164" s="10"/>
      <c r="YR164" s="10"/>
      <c r="YS164" s="10"/>
      <c r="YT164" s="10"/>
      <c r="YU164" s="10"/>
      <c r="YV164" s="10"/>
      <c r="YW164" s="10"/>
      <c r="YX164" s="10"/>
      <c r="YY164" s="10"/>
      <c r="YZ164" s="10"/>
      <c r="ZA164" s="10"/>
      <c r="ZB164" s="10"/>
      <c r="ZC164" s="10"/>
      <c r="ZD164" s="10"/>
      <c r="ZE164" s="10"/>
      <c r="ZF164" s="10"/>
      <c r="ZG164" s="10"/>
      <c r="ZH164" s="10"/>
      <c r="ZI164" s="10"/>
      <c r="ZJ164" s="10"/>
      <c r="ZK164" s="10"/>
      <c r="ZL164" s="10"/>
      <c r="ZM164" s="10"/>
      <c r="ZN164" s="10"/>
      <c r="ZO164" s="10"/>
      <c r="ZP164" s="10"/>
      <c r="ZQ164" s="10"/>
      <c r="ZR164" s="10"/>
      <c r="ZS164" s="10"/>
      <c r="ZT164" s="10"/>
      <c r="ZU164" s="10"/>
      <c r="ZV164" s="10"/>
      <c r="ZW164" s="10"/>
      <c r="ZX164" s="10"/>
      <c r="ZY164" s="10"/>
      <c r="ZZ164" s="10"/>
      <c r="AAA164" s="10"/>
      <c r="AAB164" s="10"/>
      <c r="AAC164" s="10"/>
      <c r="AAD164" s="10"/>
      <c r="AAE164" s="10"/>
      <c r="AAF164" s="10"/>
      <c r="AAG164" s="10"/>
      <c r="AAH164" s="10"/>
      <c r="AAI164" s="10"/>
      <c r="AAJ164" s="10"/>
      <c r="AAK164" s="10"/>
      <c r="AAL164" s="10"/>
      <c r="AAM164" s="10"/>
      <c r="AAN164" s="10"/>
      <c r="AAO164" s="10"/>
      <c r="AAP164" s="10"/>
      <c r="AAQ164" s="10"/>
      <c r="AAR164" s="10"/>
      <c r="AAS164" s="10"/>
      <c r="AAT164" s="10"/>
      <c r="AAU164" s="10"/>
      <c r="AAV164" s="10"/>
      <c r="AAW164" s="10"/>
      <c r="AAX164" s="10"/>
      <c r="AAY164" s="10"/>
      <c r="AAZ164" s="10"/>
      <c r="ABA164" s="10"/>
      <c r="ABB164" s="10"/>
      <c r="ABC164" s="10"/>
      <c r="ABD164" s="10"/>
      <c r="ABE164" s="10"/>
      <c r="ABF164" s="10"/>
      <c r="ABG164" s="10"/>
      <c r="ABH164" s="10"/>
      <c r="ABI164" s="10"/>
      <c r="ABJ164" s="10"/>
      <c r="ABK164" s="10"/>
      <c r="ABL164" s="10"/>
      <c r="ABM164" s="10"/>
      <c r="ABN164" s="10"/>
      <c r="ABO164" s="10"/>
      <c r="ABP164" s="10"/>
      <c r="ABQ164" s="10"/>
      <c r="ABR164" s="10"/>
      <c r="ABS164" s="10"/>
      <c r="ABT164" s="10"/>
      <c r="ABU164" s="10"/>
      <c r="ABV164" s="10"/>
      <c r="ABW164" s="10"/>
      <c r="ABX164" s="10"/>
      <c r="ABY164" s="10"/>
      <c r="ABZ164" s="10"/>
      <c r="ACA164" s="10"/>
      <c r="ACB164" s="10"/>
      <c r="ACC164" s="10"/>
      <c r="ACD164" s="10"/>
      <c r="ACE164" s="10"/>
      <c r="ACF164" s="10"/>
      <c r="ACG164" s="10"/>
      <c r="ACH164" s="10"/>
      <c r="ACI164" s="10"/>
      <c r="ACJ164" s="10"/>
      <c r="ACK164" s="10"/>
      <c r="ACL164" s="10"/>
      <c r="ACM164" s="10"/>
      <c r="ACN164" s="10"/>
      <c r="ACO164" s="10"/>
      <c r="ACP164" s="10"/>
      <c r="ACQ164" s="10"/>
      <c r="ACR164" s="10"/>
      <c r="ACS164" s="10"/>
      <c r="ACT164" s="10"/>
      <c r="ACU164" s="10"/>
      <c r="ACV164" s="10"/>
      <c r="ACW164" s="10"/>
      <c r="ACX164" s="10"/>
      <c r="ACY164" s="10"/>
      <c r="ACZ164" s="10"/>
      <c r="ADA164" s="10"/>
      <c r="ADB164" s="10"/>
      <c r="ADC164" s="10"/>
      <c r="ADD164" s="10"/>
      <c r="ADE164" s="10"/>
      <c r="ADF164" s="10"/>
      <c r="ADG164" s="10"/>
      <c r="ADH164" s="10"/>
      <c r="ADI164" s="10"/>
      <c r="ADJ164" s="10"/>
      <c r="ADK164" s="10"/>
      <c r="ADL164" s="10"/>
      <c r="ADM164" s="10"/>
      <c r="ADN164" s="10"/>
      <c r="ADO164" s="10"/>
      <c r="ADP164" s="10"/>
      <c r="ADQ164" s="10"/>
      <c r="ADR164" s="10"/>
      <c r="ADS164" s="10"/>
      <c r="ADT164" s="10"/>
      <c r="ADU164" s="10"/>
      <c r="ADV164" s="10"/>
      <c r="ADW164" s="10"/>
      <c r="ADX164" s="10"/>
      <c r="ADY164" s="10"/>
      <c r="ADZ164" s="10"/>
      <c r="AEA164" s="10"/>
      <c r="AEB164" s="10"/>
      <c r="AEC164" s="10"/>
      <c r="AED164" s="10"/>
      <c r="AEE164" s="10"/>
      <c r="AEF164" s="10"/>
      <c r="AEG164" s="10"/>
      <c r="AEH164" s="10"/>
      <c r="AEI164" s="10"/>
      <c r="AEJ164" s="10"/>
      <c r="AEK164" s="10"/>
      <c r="AEL164" s="10"/>
      <c r="AEM164" s="10"/>
      <c r="AEN164" s="10"/>
      <c r="AEO164" s="10"/>
      <c r="AEP164" s="10"/>
      <c r="AEQ164" s="10"/>
      <c r="AER164" s="10"/>
      <c r="AES164" s="10"/>
      <c r="AET164" s="10"/>
      <c r="AEU164" s="10"/>
      <c r="AEV164" s="10"/>
      <c r="AEW164" s="10"/>
      <c r="AEX164" s="10"/>
      <c r="AEY164" s="10"/>
      <c r="AEZ164" s="10"/>
      <c r="AFA164" s="10"/>
      <c r="AFB164" s="10"/>
      <c r="AFC164" s="10"/>
      <c r="AFD164" s="10"/>
      <c r="AFE164" s="10"/>
      <c r="AFF164" s="10"/>
      <c r="AFG164" s="10"/>
      <c r="AFH164" s="10"/>
      <c r="AFI164" s="10"/>
      <c r="AFJ164" s="10"/>
      <c r="AFK164" s="10"/>
      <c r="AFL164" s="10"/>
      <c r="AFM164" s="10"/>
      <c r="AFN164" s="10"/>
      <c r="AFO164" s="10"/>
      <c r="AFP164" s="10"/>
      <c r="AFQ164" s="10"/>
      <c r="AFR164" s="10"/>
      <c r="AFS164" s="10"/>
      <c r="AFT164" s="10"/>
      <c r="AFU164" s="10"/>
      <c r="AFV164" s="10"/>
      <c r="AFW164" s="10"/>
      <c r="AFX164" s="10"/>
      <c r="AFY164" s="10"/>
      <c r="AFZ164" s="10"/>
      <c r="AGA164" s="10"/>
      <c r="AGB164" s="10"/>
      <c r="AGC164" s="10"/>
      <c r="AGD164" s="10"/>
      <c r="AGE164" s="10"/>
      <c r="AGF164" s="10"/>
      <c r="AGG164" s="10"/>
      <c r="AGH164" s="10"/>
      <c r="AGI164" s="10"/>
      <c r="AGJ164" s="10"/>
      <c r="AGK164" s="10"/>
      <c r="AGL164" s="10"/>
      <c r="AGM164" s="10"/>
      <c r="AGN164" s="10"/>
      <c r="AGO164" s="10"/>
      <c r="AGP164" s="10"/>
      <c r="AGQ164" s="10"/>
      <c r="AGR164" s="10"/>
      <c r="AGS164" s="10"/>
      <c r="AGT164" s="10"/>
      <c r="AGU164" s="10"/>
      <c r="AGV164" s="10"/>
      <c r="AGW164" s="10"/>
      <c r="AGX164" s="10"/>
      <c r="AGY164" s="10"/>
      <c r="AGZ164" s="10"/>
      <c r="AHA164" s="10"/>
      <c r="AHB164" s="10"/>
      <c r="AHC164" s="10"/>
      <c r="AHD164" s="10"/>
      <c r="AHE164" s="10"/>
      <c r="AHF164" s="10"/>
      <c r="AHG164" s="10"/>
      <c r="AHH164" s="10"/>
      <c r="AHI164" s="10"/>
      <c r="AHJ164" s="10"/>
      <c r="AHK164" s="10"/>
      <c r="AHL164" s="10"/>
      <c r="AHM164" s="10"/>
      <c r="AHN164" s="10"/>
      <c r="AHO164" s="10"/>
      <c r="AHP164" s="10"/>
      <c r="AHQ164" s="10"/>
      <c r="AHR164" s="10"/>
      <c r="AHS164" s="10"/>
      <c r="AHT164" s="10"/>
      <c r="AHU164" s="10"/>
      <c r="AHV164" s="10"/>
      <c r="AHW164" s="10"/>
      <c r="AHX164" s="10"/>
      <c r="AHY164" s="10"/>
      <c r="AHZ164" s="10"/>
      <c r="AIA164" s="10"/>
      <c r="AIB164" s="10"/>
      <c r="AIC164" s="10"/>
      <c r="AID164" s="10"/>
      <c r="AIE164" s="10"/>
      <c r="AIF164" s="10"/>
      <c r="AIG164" s="10"/>
      <c r="AIH164" s="10"/>
      <c r="AII164" s="10"/>
      <c r="AIJ164" s="10"/>
      <c r="AIK164" s="10"/>
      <c r="AIL164" s="10"/>
      <c r="AIM164" s="10"/>
      <c r="AIN164" s="10"/>
      <c r="AIO164" s="10"/>
      <c r="AIP164" s="10"/>
      <c r="AIQ164" s="10"/>
      <c r="AIR164" s="10"/>
      <c r="AIS164" s="10"/>
      <c r="AIT164" s="10"/>
      <c r="AIU164" s="10"/>
      <c r="AIV164" s="10"/>
      <c r="AIW164" s="10"/>
      <c r="AIX164" s="10"/>
      <c r="AIY164" s="10"/>
      <c r="AIZ164" s="10"/>
      <c r="AJA164" s="10"/>
      <c r="AJB164" s="10"/>
      <c r="AJC164" s="10"/>
      <c r="AJD164" s="10"/>
      <c r="AJE164" s="10"/>
      <c r="AJF164" s="10"/>
      <c r="AJG164" s="10"/>
      <c r="AJH164" s="10"/>
      <c r="AJI164" s="10"/>
      <c r="AJJ164" s="10"/>
      <c r="AJK164" s="10"/>
      <c r="AJL164" s="10"/>
      <c r="AJM164" s="10"/>
      <c r="AJN164" s="10"/>
      <c r="AJO164" s="10"/>
      <c r="AJP164" s="10"/>
      <c r="AJQ164" s="10"/>
      <c r="AJR164" s="10"/>
      <c r="AJS164" s="10"/>
      <c r="AJT164" s="10"/>
      <c r="AJU164" s="10"/>
      <c r="AJV164" s="10"/>
      <c r="AJW164" s="10"/>
      <c r="AJX164" s="10"/>
      <c r="AJY164" s="10"/>
      <c r="AJZ164" s="10"/>
      <c r="AKA164" s="10"/>
      <c r="AKB164" s="10"/>
      <c r="AKC164" s="10"/>
      <c r="AKD164" s="10"/>
      <c r="AKE164" s="10"/>
      <c r="AKF164" s="10"/>
      <c r="AKG164" s="10"/>
      <c r="AKH164" s="10"/>
      <c r="AKI164" s="10"/>
      <c r="AKJ164" s="10"/>
      <c r="AKK164" s="10"/>
      <c r="AKL164" s="10"/>
      <c r="AKM164" s="10"/>
      <c r="AKN164" s="10"/>
      <c r="AKO164" s="10"/>
      <c r="AKP164" s="10"/>
      <c r="AKQ164" s="10"/>
      <c r="AKR164" s="10"/>
      <c r="AKS164" s="10"/>
      <c r="AKT164" s="10"/>
      <c r="AKU164" s="10"/>
      <c r="AKV164" s="10"/>
      <c r="AKW164" s="10"/>
      <c r="AKX164" s="10"/>
      <c r="AKY164" s="10"/>
      <c r="AKZ164" s="10"/>
      <c r="ALA164" s="10"/>
      <c r="ALB164" s="10"/>
      <c r="ALC164" s="10"/>
      <c r="ALD164" s="10"/>
      <c r="ALE164" s="10"/>
      <c r="ALF164" s="10"/>
      <c r="ALG164" s="10"/>
      <c r="ALH164" s="10"/>
      <c r="ALI164" s="10"/>
      <c r="ALJ164" s="10"/>
      <c r="ALK164" s="10"/>
      <c r="ALL164" s="10"/>
      <c r="ALM164" s="10"/>
      <c r="ALN164" s="10"/>
      <c r="ALO164" s="10"/>
      <c r="ALP164" s="10"/>
      <c r="ALQ164" s="10"/>
      <c r="ALR164" s="10"/>
      <c r="ALS164" s="10"/>
      <c r="ALT164" s="10"/>
      <c r="ALU164" s="10"/>
      <c r="ALV164" s="10"/>
      <c r="ALW164" s="10"/>
      <c r="ALX164" s="10"/>
      <c r="ALY164" s="10"/>
      <c r="ALZ164" s="10"/>
    </row>
    <row r="165" spans="1:1022">
      <c r="A165" s="16" t="s">
        <v>115</v>
      </c>
      <c r="B165" s="29" t="s">
        <v>679</v>
      </c>
      <c r="C165" s="138" t="s">
        <v>680</v>
      </c>
      <c r="D165" s="16"/>
      <c r="E165" s="17"/>
      <c r="F165" s="16" t="s">
        <v>671</v>
      </c>
      <c r="G165" s="17" t="s">
        <v>681</v>
      </c>
      <c r="H165" s="17">
        <v>200</v>
      </c>
      <c r="I165" s="16" t="s">
        <v>201</v>
      </c>
      <c r="J165" s="19"/>
      <c r="K165" s="159">
        <f>((112.77/100)/12)/25.4</f>
        <v>3.6998031496062989E-3</v>
      </c>
      <c r="L165" s="18">
        <f>SUM(K165*H165)</f>
        <v>0.73996062992125977</v>
      </c>
      <c r="M165" s="19"/>
      <c r="N165" s="34" t="s">
        <v>682</v>
      </c>
      <c r="O165" s="23" t="s">
        <v>683</v>
      </c>
      <c r="P165" s="21">
        <v>41943</v>
      </c>
      <c r="Q165" s="21"/>
      <c r="R165" s="160" t="s">
        <v>684</v>
      </c>
      <c r="S165" s="16" t="s">
        <v>685</v>
      </c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  <c r="XL165" s="10"/>
      <c r="XM165" s="10"/>
      <c r="XN165" s="10"/>
      <c r="XO165" s="10"/>
      <c r="XP165" s="10"/>
      <c r="XQ165" s="10"/>
      <c r="XR165" s="10"/>
      <c r="XS165" s="10"/>
      <c r="XT165" s="10"/>
      <c r="XU165" s="10"/>
      <c r="XV165" s="10"/>
      <c r="XW165" s="10"/>
      <c r="XX165" s="10"/>
      <c r="XY165" s="10"/>
      <c r="XZ165" s="10"/>
      <c r="YA165" s="10"/>
      <c r="YB165" s="10"/>
      <c r="YC165" s="10"/>
      <c r="YD165" s="10"/>
      <c r="YE165" s="10"/>
      <c r="YF165" s="10"/>
      <c r="YG165" s="10"/>
      <c r="YH165" s="10"/>
      <c r="YI165" s="10"/>
      <c r="YJ165" s="10"/>
      <c r="YK165" s="10"/>
      <c r="YL165" s="10"/>
      <c r="YM165" s="10"/>
      <c r="YN165" s="10"/>
      <c r="YO165" s="10"/>
      <c r="YP165" s="10"/>
      <c r="YQ165" s="10"/>
      <c r="YR165" s="10"/>
      <c r="YS165" s="10"/>
      <c r="YT165" s="10"/>
      <c r="YU165" s="10"/>
      <c r="YV165" s="10"/>
      <c r="YW165" s="10"/>
      <c r="YX165" s="10"/>
      <c r="YY165" s="10"/>
      <c r="YZ165" s="10"/>
      <c r="ZA165" s="10"/>
      <c r="ZB165" s="10"/>
      <c r="ZC165" s="10"/>
      <c r="ZD165" s="10"/>
      <c r="ZE165" s="10"/>
      <c r="ZF165" s="10"/>
      <c r="ZG165" s="10"/>
      <c r="ZH165" s="10"/>
      <c r="ZI165" s="10"/>
      <c r="ZJ165" s="10"/>
      <c r="ZK165" s="10"/>
      <c r="ZL165" s="10"/>
      <c r="ZM165" s="10"/>
      <c r="ZN165" s="10"/>
      <c r="ZO165" s="10"/>
      <c r="ZP165" s="10"/>
      <c r="ZQ165" s="10"/>
      <c r="ZR165" s="10"/>
      <c r="ZS165" s="10"/>
      <c r="ZT165" s="10"/>
      <c r="ZU165" s="10"/>
      <c r="ZV165" s="10"/>
      <c r="ZW165" s="10"/>
      <c r="ZX165" s="10"/>
      <c r="ZY165" s="10"/>
      <c r="ZZ165" s="10"/>
      <c r="AAA165" s="10"/>
      <c r="AAB165" s="10"/>
      <c r="AAC165" s="10"/>
      <c r="AAD165" s="10"/>
      <c r="AAE165" s="10"/>
      <c r="AAF165" s="10"/>
      <c r="AAG165" s="10"/>
      <c r="AAH165" s="10"/>
      <c r="AAI165" s="10"/>
      <c r="AAJ165" s="10"/>
      <c r="AAK165" s="10"/>
      <c r="AAL165" s="10"/>
      <c r="AAM165" s="10"/>
      <c r="AAN165" s="10"/>
      <c r="AAO165" s="10"/>
      <c r="AAP165" s="10"/>
      <c r="AAQ165" s="10"/>
      <c r="AAR165" s="10"/>
      <c r="AAS165" s="10"/>
      <c r="AAT165" s="10"/>
      <c r="AAU165" s="10"/>
      <c r="AAV165" s="10"/>
      <c r="AAW165" s="10"/>
      <c r="AAX165" s="10"/>
      <c r="AAY165" s="10"/>
      <c r="AAZ165" s="10"/>
      <c r="ABA165" s="10"/>
      <c r="ABB165" s="10"/>
      <c r="ABC165" s="10"/>
      <c r="ABD165" s="10"/>
      <c r="ABE165" s="10"/>
      <c r="ABF165" s="10"/>
      <c r="ABG165" s="10"/>
      <c r="ABH165" s="10"/>
      <c r="ABI165" s="10"/>
      <c r="ABJ165" s="10"/>
      <c r="ABK165" s="10"/>
      <c r="ABL165" s="10"/>
      <c r="ABM165" s="10"/>
      <c r="ABN165" s="10"/>
      <c r="ABO165" s="10"/>
      <c r="ABP165" s="10"/>
      <c r="ABQ165" s="10"/>
      <c r="ABR165" s="10"/>
      <c r="ABS165" s="10"/>
      <c r="ABT165" s="10"/>
      <c r="ABU165" s="10"/>
      <c r="ABV165" s="10"/>
      <c r="ABW165" s="10"/>
      <c r="ABX165" s="10"/>
      <c r="ABY165" s="10"/>
      <c r="ABZ165" s="10"/>
      <c r="ACA165" s="10"/>
      <c r="ACB165" s="10"/>
      <c r="ACC165" s="10"/>
      <c r="ACD165" s="10"/>
      <c r="ACE165" s="10"/>
      <c r="ACF165" s="10"/>
      <c r="ACG165" s="10"/>
      <c r="ACH165" s="10"/>
      <c r="ACI165" s="10"/>
      <c r="ACJ165" s="10"/>
      <c r="ACK165" s="10"/>
      <c r="ACL165" s="10"/>
      <c r="ACM165" s="10"/>
      <c r="ACN165" s="10"/>
      <c r="ACO165" s="10"/>
      <c r="ACP165" s="10"/>
      <c r="ACQ165" s="10"/>
      <c r="ACR165" s="10"/>
      <c r="ACS165" s="10"/>
      <c r="ACT165" s="10"/>
      <c r="ACU165" s="10"/>
      <c r="ACV165" s="10"/>
      <c r="ACW165" s="10"/>
      <c r="ACX165" s="10"/>
      <c r="ACY165" s="10"/>
      <c r="ACZ165" s="10"/>
      <c r="ADA165" s="10"/>
      <c r="ADB165" s="10"/>
      <c r="ADC165" s="10"/>
      <c r="ADD165" s="10"/>
      <c r="ADE165" s="10"/>
      <c r="ADF165" s="10"/>
      <c r="ADG165" s="10"/>
      <c r="ADH165" s="10"/>
      <c r="ADI165" s="10"/>
      <c r="ADJ165" s="10"/>
      <c r="ADK165" s="10"/>
      <c r="ADL165" s="10"/>
      <c r="ADM165" s="10"/>
      <c r="ADN165" s="10"/>
      <c r="ADO165" s="10"/>
      <c r="ADP165" s="10"/>
      <c r="ADQ165" s="10"/>
      <c r="ADR165" s="10"/>
      <c r="ADS165" s="10"/>
      <c r="ADT165" s="10"/>
      <c r="ADU165" s="10"/>
      <c r="ADV165" s="10"/>
      <c r="ADW165" s="10"/>
      <c r="ADX165" s="10"/>
      <c r="ADY165" s="10"/>
      <c r="ADZ165" s="10"/>
      <c r="AEA165" s="10"/>
      <c r="AEB165" s="10"/>
      <c r="AEC165" s="10"/>
      <c r="AED165" s="10"/>
      <c r="AEE165" s="10"/>
      <c r="AEF165" s="10"/>
      <c r="AEG165" s="10"/>
      <c r="AEH165" s="10"/>
      <c r="AEI165" s="10"/>
      <c r="AEJ165" s="10"/>
      <c r="AEK165" s="10"/>
      <c r="AEL165" s="10"/>
      <c r="AEM165" s="10"/>
      <c r="AEN165" s="10"/>
      <c r="AEO165" s="10"/>
      <c r="AEP165" s="10"/>
      <c r="AEQ165" s="10"/>
      <c r="AER165" s="10"/>
      <c r="AES165" s="10"/>
      <c r="AET165" s="10"/>
      <c r="AEU165" s="10"/>
      <c r="AEV165" s="10"/>
      <c r="AEW165" s="10"/>
      <c r="AEX165" s="10"/>
      <c r="AEY165" s="10"/>
      <c r="AEZ165" s="10"/>
      <c r="AFA165" s="10"/>
      <c r="AFB165" s="10"/>
      <c r="AFC165" s="10"/>
      <c r="AFD165" s="10"/>
      <c r="AFE165" s="10"/>
      <c r="AFF165" s="10"/>
      <c r="AFG165" s="10"/>
      <c r="AFH165" s="10"/>
      <c r="AFI165" s="10"/>
      <c r="AFJ165" s="10"/>
      <c r="AFK165" s="10"/>
      <c r="AFL165" s="10"/>
      <c r="AFM165" s="10"/>
      <c r="AFN165" s="10"/>
      <c r="AFO165" s="10"/>
      <c r="AFP165" s="10"/>
      <c r="AFQ165" s="10"/>
      <c r="AFR165" s="10"/>
      <c r="AFS165" s="10"/>
      <c r="AFT165" s="10"/>
      <c r="AFU165" s="10"/>
      <c r="AFV165" s="10"/>
      <c r="AFW165" s="10"/>
      <c r="AFX165" s="10"/>
      <c r="AFY165" s="10"/>
      <c r="AFZ165" s="10"/>
      <c r="AGA165" s="10"/>
      <c r="AGB165" s="10"/>
      <c r="AGC165" s="10"/>
      <c r="AGD165" s="10"/>
      <c r="AGE165" s="10"/>
      <c r="AGF165" s="10"/>
      <c r="AGG165" s="10"/>
      <c r="AGH165" s="10"/>
      <c r="AGI165" s="10"/>
      <c r="AGJ165" s="10"/>
      <c r="AGK165" s="10"/>
      <c r="AGL165" s="10"/>
      <c r="AGM165" s="10"/>
      <c r="AGN165" s="10"/>
      <c r="AGO165" s="10"/>
      <c r="AGP165" s="10"/>
      <c r="AGQ165" s="10"/>
      <c r="AGR165" s="10"/>
      <c r="AGS165" s="10"/>
      <c r="AGT165" s="10"/>
      <c r="AGU165" s="10"/>
      <c r="AGV165" s="10"/>
      <c r="AGW165" s="10"/>
      <c r="AGX165" s="10"/>
      <c r="AGY165" s="10"/>
      <c r="AGZ165" s="10"/>
      <c r="AHA165" s="10"/>
      <c r="AHB165" s="10"/>
      <c r="AHC165" s="10"/>
      <c r="AHD165" s="10"/>
      <c r="AHE165" s="10"/>
      <c r="AHF165" s="10"/>
      <c r="AHG165" s="10"/>
      <c r="AHH165" s="10"/>
      <c r="AHI165" s="10"/>
      <c r="AHJ165" s="10"/>
      <c r="AHK165" s="10"/>
      <c r="AHL165" s="10"/>
      <c r="AHM165" s="10"/>
      <c r="AHN165" s="10"/>
      <c r="AHO165" s="10"/>
      <c r="AHP165" s="10"/>
      <c r="AHQ165" s="10"/>
      <c r="AHR165" s="10"/>
      <c r="AHS165" s="10"/>
      <c r="AHT165" s="10"/>
      <c r="AHU165" s="10"/>
      <c r="AHV165" s="10"/>
      <c r="AHW165" s="10"/>
      <c r="AHX165" s="10"/>
      <c r="AHY165" s="10"/>
      <c r="AHZ165" s="10"/>
      <c r="AIA165" s="10"/>
      <c r="AIB165" s="10"/>
      <c r="AIC165" s="10"/>
      <c r="AID165" s="10"/>
      <c r="AIE165" s="10"/>
      <c r="AIF165" s="10"/>
      <c r="AIG165" s="10"/>
      <c r="AIH165" s="10"/>
      <c r="AII165" s="10"/>
      <c r="AIJ165" s="10"/>
      <c r="AIK165" s="10"/>
      <c r="AIL165" s="10"/>
      <c r="AIM165" s="10"/>
      <c r="AIN165" s="10"/>
      <c r="AIO165" s="10"/>
      <c r="AIP165" s="10"/>
      <c r="AIQ165" s="10"/>
      <c r="AIR165" s="10"/>
      <c r="AIS165" s="10"/>
      <c r="AIT165" s="10"/>
      <c r="AIU165" s="10"/>
      <c r="AIV165" s="10"/>
      <c r="AIW165" s="10"/>
      <c r="AIX165" s="10"/>
      <c r="AIY165" s="10"/>
      <c r="AIZ165" s="10"/>
      <c r="AJA165" s="10"/>
      <c r="AJB165" s="10"/>
      <c r="AJC165" s="10"/>
      <c r="AJD165" s="10"/>
      <c r="AJE165" s="10"/>
      <c r="AJF165" s="10"/>
      <c r="AJG165" s="10"/>
      <c r="AJH165" s="10"/>
      <c r="AJI165" s="10"/>
      <c r="AJJ165" s="10"/>
      <c r="AJK165" s="10"/>
      <c r="AJL165" s="10"/>
      <c r="AJM165" s="10"/>
      <c r="AJN165" s="10"/>
      <c r="AJO165" s="10"/>
      <c r="AJP165" s="10"/>
      <c r="AJQ165" s="10"/>
      <c r="AJR165" s="10"/>
      <c r="AJS165" s="10"/>
      <c r="AJT165" s="10"/>
      <c r="AJU165" s="10"/>
      <c r="AJV165" s="10"/>
      <c r="AJW165" s="10"/>
      <c r="AJX165" s="10"/>
      <c r="AJY165" s="10"/>
      <c r="AJZ165" s="10"/>
      <c r="AKA165" s="10"/>
      <c r="AKB165" s="10"/>
      <c r="AKC165" s="10"/>
      <c r="AKD165" s="10"/>
      <c r="AKE165" s="10"/>
      <c r="AKF165" s="10"/>
      <c r="AKG165" s="10"/>
      <c r="AKH165" s="10"/>
      <c r="AKI165" s="10"/>
      <c r="AKJ165" s="10"/>
      <c r="AKK165" s="10"/>
      <c r="AKL165" s="10"/>
      <c r="AKM165" s="10"/>
      <c r="AKN165" s="10"/>
      <c r="AKO165" s="10"/>
      <c r="AKP165" s="10"/>
      <c r="AKQ165" s="10"/>
      <c r="AKR165" s="10"/>
      <c r="AKS165" s="10"/>
      <c r="AKT165" s="10"/>
      <c r="AKU165" s="10"/>
      <c r="AKV165" s="10"/>
      <c r="AKW165" s="10"/>
      <c r="AKX165" s="10"/>
      <c r="AKY165" s="10"/>
      <c r="AKZ165" s="10"/>
      <c r="ALA165" s="10"/>
      <c r="ALB165" s="10"/>
      <c r="ALC165" s="10"/>
      <c r="ALD165" s="10"/>
      <c r="ALE165" s="10"/>
      <c r="ALF165" s="10"/>
      <c r="ALG165" s="10"/>
      <c r="ALH165" s="10"/>
      <c r="ALI165" s="10"/>
      <c r="ALJ165" s="10"/>
      <c r="ALK165" s="10"/>
      <c r="ALL165" s="10"/>
      <c r="ALM165" s="10"/>
      <c r="ALN165" s="10"/>
      <c r="ALO165" s="10"/>
      <c r="ALP165" s="10"/>
      <c r="ALQ165" s="10"/>
      <c r="ALR165" s="10"/>
      <c r="ALS165" s="10"/>
      <c r="ALT165" s="10"/>
      <c r="ALU165" s="10"/>
      <c r="ALV165" s="10"/>
      <c r="ALW165" s="10"/>
      <c r="ALX165" s="10"/>
      <c r="ALY165" s="10"/>
      <c r="ALZ165" s="10"/>
    </row>
    <row r="166" spans="1:1022">
      <c r="A166" s="16" t="s">
        <v>115</v>
      </c>
      <c r="B166" s="25" t="s">
        <v>686</v>
      </c>
      <c r="C166" s="16" t="s">
        <v>687</v>
      </c>
      <c r="D166" s="16"/>
      <c r="E166" s="17"/>
      <c r="F166" s="16" t="s">
        <v>671</v>
      </c>
      <c r="G166" s="17" t="s">
        <v>688</v>
      </c>
      <c r="H166" s="17">
        <v>2</v>
      </c>
      <c r="I166" s="16" t="s">
        <v>26</v>
      </c>
      <c r="J166" s="65"/>
      <c r="K166" s="60">
        <v>0.26100000000000001</v>
      </c>
      <c r="L166" s="18">
        <f>SUM(K166*H166)</f>
        <v>0.52200000000000002</v>
      </c>
      <c r="M166" s="65"/>
      <c r="N166" s="34">
        <v>2050</v>
      </c>
      <c r="O166" s="23" t="s">
        <v>673</v>
      </c>
      <c r="P166" s="21">
        <v>41901</v>
      </c>
      <c r="Q166" s="21">
        <v>41908</v>
      </c>
      <c r="R166" s="21" t="s">
        <v>191</v>
      </c>
      <c r="S166" s="31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  <c r="XL166" s="10"/>
      <c r="XM166" s="10"/>
      <c r="XN166" s="10"/>
      <c r="XO166" s="10"/>
      <c r="XP166" s="10"/>
      <c r="XQ166" s="10"/>
      <c r="XR166" s="10"/>
      <c r="XS166" s="10"/>
      <c r="XT166" s="10"/>
      <c r="XU166" s="10"/>
      <c r="XV166" s="10"/>
      <c r="XW166" s="10"/>
      <c r="XX166" s="10"/>
      <c r="XY166" s="10"/>
      <c r="XZ166" s="10"/>
      <c r="YA166" s="10"/>
      <c r="YB166" s="10"/>
      <c r="YC166" s="10"/>
      <c r="YD166" s="10"/>
      <c r="YE166" s="10"/>
      <c r="YF166" s="10"/>
      <c r="YG166" s="10"/>
      <c r="YH166" s="10"/>
      <c r="YI166" s="10"/>
      <c r="YJ166" s="10"/>
      <c r="YK166" s="10"/>
      <c r="YL166" s="10"/>
      <c r="YM166" s="10"/>
      <c r="YN166" s="10"/>
      <c r="YO166" s="10"/>
      <c r="YP166" s="10"/>
      <c r="YQ166" s="10"/>
      <c r="YR166" s="10"/>
      <c r="YS166" s="10"/>
      <c r="YT166" s="10"/>
      <c r="YU166" s="10"/>
      <c r="YV166" s="10"/>
      <c r="YW166" s="10"/>
      <c r="YX166" s="10"/>
      <c r="YY166" s="10"/>
      <c r="YZ166" s="10"/>
      <c r="ZA166" s="10"/>
      <c r="ZB166" s="10"/>
      <c r="ZC166" s="10"/>
      <c r="ZD166" s="10"/>
      <c r="ZE166" s="10"/>
      <c r="ZF166" s="10"/>
      <c r="ZG166" s="10"/>
      <c r="ZH166" s="10"/>
      <c r="ZI166" s="10"/>
      <c r="ZJ166" s="10"/>
      <c r="ZK166" s="10"/>
      <c r="ZL166" s="10"/>
      <c r="ZM166" s="10"/>
      <c r="ZN166" s="10"/>
      <c r="ZO166" s="10"/>
      <c r="ZP166" s="10"/>
      <c r="ZQ166" s="10"/>
      <c r="ZR166" s="10"/>
      <c r="ZS166" s="10"/>
      <c r="ZT166" s="10"/>
      <c r="ZU166" s="10"/>
      <c r="ZV166" s="10"/>
      <c r="ZW166" s="10"/>
      <c r="ZX166" s="10"/>
      <c r="ZY166" s="10"/>
      <c r="ZZ166" s="10"/>
      <c r="AAA166" s="10"/>
      <c r="AAB166" s="10"/>
      <c r="AAC166" s="10"/>
      <c r="AAD166" s="10"/>
      <c r="AAE166" s="10"/>
      <c r="AAF166" s="10"/>
      <c r="AAG166" s="10"/>
      <c r="AAH166" s="10"/>
      <c r="AAI166" s="10"/>
      <c r="AAJ166" s="10"/>
      <c r="AAK166" s="10"/>
      <c r="AAL166" s="10"/>
      <c r="AAM166" s="10"/>
      <c r="AAN166" s="10"/>
      <c r="AAO166" s="10"/>
      <c r="AAP166" s="10"/>
      <c r="AAQ166" s="10"/>
      <c r="AAR166" s="10"/>
      <c r="AAS166" s="10"/>
      <c r="AAT166" s="10"/>
      <c r="AAU166" s="10"/>
      <c r="AAV166" s="10"/>
      <c r="AAW166" s="10"/>
      <c r="AAX166" s="10"/>
      <c r="AAY166" s="10"/>
      <c r="AAZ166" s="10"/>
      <c r="ABA166" s="10"/>
      <c r="ABB166" s="10"/>
      <c r="ABC166" s="10"/>
      <c r="ABD166" s="10"/>
      <c r="ABE166" s="10"/>
      <c r="ABF166" s="10"/>
      <c r="ABG166" s="10"/>
      <c r="ABH166" s="10"/>
      <c r="ABI166" s="10"/>
      <c r="ABJ166" s="10"/>
      <c r="ABK166" s="10"/>
      <c r="ABL166" s="10"/>
      <c r="ABM166" s="10"/>
      <c r="ABN166" s="10"/>
      <c r="ABO166" s="10"/>
      <c r="ABP166" s="10"/>
      <c r="ABQ166" s="10"/>
      <c r="ABR166" s="10"/>
      <c r="ABS166" s="10"/>
      <c r="ABT166" s="10"/>
      <c r="ABU166" s="10"/>
      <c r="ABV166" s="10"/>
      <c r="ABW166" s="10"/>
      <c r="ABX166" s="10"/>
      <c r="ABY166" s="10"/>
      <c r="ABZ166" s="10"/>
      <c r="ACA166" s="10"/>
      <c r="ACB166" s="10"/>
      <c r="ACC166" s="10"/>
      <c r="ACD166" s="10"/>
      <c r="ACE166" s="10"/>
      <c r="ACF166" s="10"/>
      <c r="ACG166" s="10"/>
      <c r="ACH166" s="10"/>
      <c r="ACI166" s="10"/>
      <c r="ACJ166" s="10"/>
      <c r="ACK166" s="10"/>
      <c r="ACL166" s="10"/>
      <c r="ACM166" s="10"/>
      <c r="ACN166" s="10"/>
      <c r="ACO166" s="10"/>
      <c r="ACP166" s="10"/>
      <c r="ACQ166" s="10"/>
      <c r="ACR166" s="10"/>
      <c r="ACS166" s="10"/>
      <c r="ACT166" s="10"/>
      <c r="ACU166" s="10"/>
      <c r="ACV166" s="10"/>
      <c r="ACW166" s="10"/>
      <c r="ACX166" s="10"/>
      <c r="ACY166" s="10"/>
      <c r="ACZ166" s="10"/>
      <c r="ADA166" s="10"/>
      <c r="ADB166" s="10"/>
      <c r="ADC166" s="10"/>
      <c r="ADD166" s="10"/>
      <c r="ADE166" s="10"/>
      <c r="ADF166" s="10"/>
      <c r="ADG166" s="10"/>
      <c r="ADH166" s="10"/>
      <c r="ADI166" s="10"/>
      <c r="ADJ166" s="10"/>
      <c r="ADK166" s="10"/>
      <c r="ADL166" s="10"/>
      <c r="ADM166" s="10"/>
      <c r="ADN166" s="10"/>
      <c r="ADO166" s="10"/>
      <c r="ADP166" s="10"/>
      <c r="ADQ166" s="10"/>
      <c r="ADR166" s="10"/>
      <c r="ADS166" s="10"/>
      <c r="ADT166" s="10"/>
      <c r="ADU166" s="10"/>
      <c r="ADV166" s="10"/>
      <c r="ADW166" s="10"/>
      <c r="ADX166" s="10"/>
      <c r="ADY166" s="10"/>
      <c r="ADZ166" s="10"/>
      <c r="AEA166" s="10"/>
      <c r="AEB166" s="10"/>
      <c r="AEC166" s="10"/>
      <c r="AED166" s="10"/>
      <c r="AEE166" s="10"/>
      <c r="AEF166" s="10"/>
      <c r="AEG166" s="10"/>
      <c r="AEH166" s="10"/>
      <c r="AEI166" s="10"/>
      <c r="AEJ166" s="10"/>
      <c r="AEK166" s="10"/>
      <c r="AEL166" s="10"/>
      <c r="AEM166" s="10"/>
      <c r="AEN166" s="10"/>
      <c r="AEO166" s="10"/>
      <c r="AEP166" s="10"/>
      <c r="AEQ166" s="10"/>
      <c r="AER166" s="10"/>
      <c r="AES166" s="10"/>
      <c r="AET166" s="10"/>
      <c r="AEU166" s="10"/>
      <c r="AEV166" s="10"/>
      <c r="AEW166" s="10"/>
      <c r="AEX166" s="10"/>
      <c r="AEY166" s="10"/>
      <c r="AEZ166" s="10"/>
      <c r="AFA166" s="10"/>
      <c r="AFB166" s="10"/>
      <c r="AFC166" s="10"/>
      <c r="AFD166" s="10"/>
      <c r="AFE166" s="10"/>
      <c r="AFF166" s="10"/>
      <c r="AFG166" s="10"/>
      <c r="AFH166" s="10"/>
      <c r="AFI166" s="10"/>
      <c r="AFJ166" s="10"/>
      <c r="AFK166" s="10"/>
      <c r="AFL166" s="10"/>
      <c r="AFM166" s="10"/>
      <c r="AFN166" s="10"/>
      <c r="AFO166" s="10"/>
      <c r="AFP166" s="10"/>
      <c r="AFQ166" s="10"/>
      <c r="AFR166" s="10"/>
      <c r="AFS166" s="10"/>
      <c r="AFT166" s="10"/>
      <c r="AFU166" s="10"/>
      <c r="AFV166" s="10"/>
      <c r="AFW166" s="10"/>
      <c r="AFX166" s="10"/>
      <c r="AFY166" s="10"/>
      <c r="AFZ166" s="10"/>
      <c r="AGA166" s="10"/>
      <c r="AGB166" s="10"/>
      <c r="AGC166" s="10"/>
      <c r="AGD166" s="10"/>
      <c r="AGE166" s="10"/>
      <c r="AGF166" s="10"/>
      <c r="AGG166" s="10"/>
      <c r="AGH166" s="10"/>
      <c r="AGI166" s="10"/>
      <c r="AGJ166" s="10"/>
      <c r="AGK166" s="10"/>
      <c r="AGL166" s="10"/>
      <c r="AGM166" s="10"/>
      <c r="AGN166" s="10"/>
      <c r="AGO166" s="10"/>
      <c r="AGP166" s="10"/>
      <c r="AGQ166" s="10"/>
      <c r="AGR166" s="10"/>
      <c r="AGS166" s="10"/>
      <c r="AGT166" s="10"/>
      <c r="AGU166" s="10"/>
      <c r="AGV166" s="10"/>
      <c r="AGW166" s="10"/>
      <c r="AGX166" s="10"/>
      <c r="AGY166" s="10"/>
      <c r="AGZ166" s="10"/>
      <c r="AHA166" s="10"/>
      <c r="AHB166" s="10"/>
      <c r="AHC166" s="10"/>
      <c r="AHD166" s="10"/>
      <c r="AHE166" s="10"/>
      <c r="AHF166" s="10"/>
      <c r="AHG166" s="10"/>
      <c r="AHH166" s="10"/>
      <c r="AHI166" s="10"/>
      <c r="AHJ166" s="10"/>
      <c r="AHK166" s="10"/>
      <c r="AHL166" s="10"/>
      <c r="AHM166" s="10"/>
      <c r="AHN166" s="10"/>
      <c r="AHO166" s="10"/>
      <c r="AHP166" s="10"/>
      <c r="AHQ166" s="10"/>
      <c r="AHR166" s="10"/>
      <c r="AHS166" s="10"/>
      <c r="AHT166" s="10"/>
      <c r="AHU166" s="10"/>
      <c r="AHV166" s="10"/>
      <c r="AHW166" s="10"/>
      <c r="AHX166" s="10"/>
      <c r="AHY166" s="10"/>
      <c r="AHZ166" s="10"/>
      <c r="AIA166" s="10"/>
      <c r="AIB166" s="10"/>
      <c r="AIC166" s="10"/>
      <c r="AID166" s="10"/>
      <c r="AIE166" s="10"/>
      <c r="AIF166" s="10"/>
      <c r="AIG166" s="10"/>
      <c r="AIH166" s="10"/>
      <c r="AII166" s="10"/>
      <c r="AIJ166" s="10"/>
      <c r="AIK166" s="10"/>
      <c r="AIL166" s="10"/>
      <c r="AIM166" s="10"/>
      <c r="AIN166" s="10"/>
      <c r="AIO166" s="10"/>
      <c r="AIP166" s="10"/>
      <c r="AIQ166" s="10"/>
      <c r="AIR166" s="10"/>
      <c r="AIS166" s="10"/>
      <c r="AIT166" s="10"/>
      <c r="AIU166" s="10"/>
      <c r="AIV166" s="10"/>
      <c r="AIW166" s="10"/>
      <c r="AIX166" s="10"/>
      <c r="AIY166" s="10"/>
      <c r="AIZ166" s="10"/>
      <c r="AJA166" s="10"/>
      <c r="AJB166" s="10"/>
      <c r="AJC166" s="10"/>
      <c r="AJD166" s="10"/>
      <c r="AJE166" s="10"/>
      <c r="AJF166" s="10"/>
      <c r="AJG166" s="10"/>
      <c r="AJH166" s="10"/>
      <c r="AJI166" s="10"/>
      <c r="AJJ166" s="10"/>
      <c r="AJK166" s="10"/>
      <c r="AJL166" s="10"/>
      <c r="AJM166" s="10"/>
      <c r="AJN166" s="10"/>
      <c r="AJO166" s="10"/>
      <c r="AJP166" s="10"/>
      <c r="AJQ166" s="10"/>
      <c r="AJR166" s="10"/>
      <c r="AJS166" s="10"/>
      <c r="AJT166" s="10"/>
      <c r="AJU166" s="10"/>
      <c r="AJV166" s="10"/>
      <c r="AJW166" s="10"/>
      <c r="AJX166" s="10"/>
      <c r="AJY166" s="10"/>
      <c r="AJZ166" s="10"/>
      <c r="AKA166" s="10"/>
      <c r="AKB166" s="10"/>
      <c r="AKC166" s="10"/>
      <c r="AKD166" s="10"/>
      <c r="AKE166" s="10"/>
      <c r="AKF166" s="10"/>
      <c r="AKG166" s="10"/>
      <c r="AKH166" s="10"/>
      <c r="AKI166" s="10"/>
      <c r="AKJ166" s="10"/>
      <c r="AKK166" s="10"/>
      <c r="AKL166" s="10"/>
      <c r="AKM166" s="10"/>
      <c r="AKN166" s="10"/>
      <c r="AKO166" s="10"/>
      <c r="AKP166" s="10"/>
      <c r="AKQ166" s="10"/>
      <c r="AKR166" s="10"/>
      <c r="AKS166" s="10"/>
      <c r="AKT166" s="10"/>
      <c r="AKU166" s="10"/>
      <c r="AKV166" s="10"/>
      <c r="AKW166" s="10"/>
      <c r="AKX166" s="10"/>
      <c r="AKY166" s="10"/>
      <c r="AKZ166" s="10"/>
      <c r="ALA166" s="10"/>
      <c r="ALB166" s="10"/>
      <c r="ALC166" s="10"/>
      <c r="ALD166" s="10"/>
      <c r="ALE166" s="10"/>
      <c r="ALF166" s="10"/>
      <c r="ALG166" s="10"/>
      <c r="ALH166" s="10"/>
      <c r="ALI166" s="10"/>
      <c r="ALJ166" s="10"/>
      <c r="ALK166" s="10"/>
      <c r="ALL166" s="10"/>
      <c r="ALM166" s="10"/>
      <c r="ALN166" s="10"/>
      <c r="ALO166" s="10"/>
      <c r="ALP166" s="10"/>
      <c r="ALQ166" s="10"/>
      <c r="ALR166" s="10"/>
      <c r="ALS166" s="10"/>
      <c r="ALT166" s="10"/>
      <c r="ALU166" s="10"/>
      <c r="ALV166" s="10"/>
      <c r="ALW166" s="10"/>
      <c r="ALX166" s="10"/>
      <c r="ALY166" s="10"/>
      <c r="ALZ166" s="10"/>
    </row>
    <row r="167" spans="1:1022">
      <c r="A167" s="16" t="s">
        <v>115</v>
      </c>
      <c r="B167" s="25" t="s">
        <v>689</v>
      </c>
      <c r="C167" s="16" t="s">
        <v>690</v>
      </c>
      <c r="D167" s="16"/>
      <c r="E167" s="17"/>
      <c r="F167" s="16" t="s">
        <v>671</v>
      </c>
      <c r="G167" s="17" t="s">
        <v>691</v>
      </c>
      <c r="H167" s="17">
        <v>2</v>
      </c>
      <c r="I167" s="16" t="s">
        <v>26</v>
      </c>
      <c r="J167" s="19" t="e">
        <f>SUM(#REF!)</f>
        <v>#REF!</v>
      </c>
      <c r="K167" s="60">
        <v>0.1</v>
      </c>
      <c r="L167" s="18">
        <f>SUM(K167*H167)</f>
        <v>0.2</v>
      </c>
      <c r="M167" s="19">
        <f>SUM(L163:L167)</f>
        <v>5.5119606299212602</v>
      </c>
      <c r="N167" s="34">
        <v>2050</v>
      </c>
      <c r="O167" s="23" t="s">
        <v>673</v>
      </c>
      <c r="P167" s="21">
        <v>41901</v>
      </c>
      <c r="Q167" s="21">
        <v>41908</v>
      </c>
      <c r="R167" s="21" t="s">
        <v>191</v>
      </c>
      <c r="S167" s="16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  <c r="XL167" s="10"/>
      <c r="XM167" s="10"/>
      <c r="XN167" s="10"/>
      <c r="XO167" s="10"/>
      <c r="XP167" s="10"/>
      <c r="XQ167" s="10"/>
      <c r="XR167" s="10"/>
      <c r="XS167" s="10"/>
      <c r="XT167" s="10"/>
      <c r="XU167" s="10"/>
      <c r="XV167" s="10"/>
      <c r="XW167" s="10"/>
      <c r="XX167" s="10"/>
      <c r="XY167" s="10"/>
      <c r="XZ167" s="10"/>
      <c r="YA167" s="10"/>
      <c r="YB167" s="10"/>
      <c r="YC167" s="10"/>
      <c r="YD167" s="10"/>
      <c r="YE167" s="10"/>
      <c r="YF167" s="10"/>
      <c r="YG167" s="10"/>
      <c r="YH167" s="10"/>
      <c r="YI167" s="10"/>
      <c r="YJ167" s="10"/>
      <c r="YK167" s="10"/>
      <c r="YL167" s="10"/>
      <c r="YM167" s="10"/>
      <c r="YN167" s="10"/>
      <c r="YO167" s="10"/>
      <c r="YP167" s="10"/>
      <c r="YQ167" s="10"/>
      <c r="YR167" s="10"/>
      <c r="YS167" s="10"/>
      <c r="YT167" s="10"/>
      <c r="YU167" s="10"/>
      <c r="YV167" s="10"/>
      <c r="YW167" s="10"/>
      <c r="YX167" s="10"/>
      <c r="YY167" s="10"/>
      <c r="YZ167" s="10"/>
      <c r="ZA167" s="10"/>
      <c r="ZB167" s="10"/>
      <c r="ZC167" s="10"/>
      <c r="ZD167" s="10"/>
      <c r="ZE167" s="10"/>
      <c r="ZF167" s="10"/>
      <c r="ZG167" s="10"/>
      <c r="ZH167" s="10"/>
      <c r="ZI167" s="10"/>
      <c r="ZJ167" s="10"/>
      <c r="ZK167" s="10"/>
      <c r="ZL167" s="10"/>
      <c r="ZM167" s="10"/>
      <c r="ZN167" s="10"/>
      <c r="ZO167" s="10"/>
      <c r="ZP167" s="10"/>
      <c r="ZQ167" s="10"/>
      <c r="ZR167" s="10"/>
      <c r="ZS167" s="10"/>
      <c r="ZT167" s="10"/>
      <c r="ZU167" s="10"/>
      <c r="ZV167" s="10"/>
      <c r="ZW167" s="10"/>
      <c r="ZX167" s="10"/>
      <c r="ZY167" s="10"/>
      <c r="ZZ167" s="10"/>
      <c r="AAA167" s="10"/>
      <c r="AAB167" s="10"/>
      <c r="AAC167" s="10"/>
      <c r="AAD167" s="10"/>
      <c r="AAE167" s="10"/>
      <c r="AAF167" s="10"/>
      <c r="AAG167" s="10"/>
      <c r="AAH167" s="10"/>
      <c r="AAI167" s="10"/>
      <c r="AAJ167" s="10"/>
      <c r="AAK167" s="10"/>
      <c r="AAL167" s="10"/>
      <c r="AAM167" s="10"/>
      <c r="AAN167" s="10"/>
      <c r="AAO167" s="10"/>
      <c r="AAP167" s="10"/>
      <c r="AAQ167" s="10"/>
      <c r="AAR167" s="10"/>
      <c r="AAS167" s="10"/>
      <c r="AAT167" s="10"/>
      <c r="AAU167" s="10"/>
      <c r="AAV167" s="10"/>
      <c r="AAW167" s="10"/>
      <c r="AAX167" s="10"/>
      <c r="AAY167" s="10"/>
      <c r="AAZ167" s="10"/>
      <c r="ABA167" s="10"/>
      <c r="ABB167" s="10"/>
      <c r="ABC167" s="10"/>
      <c r="ABD167" s="10"/>
      <c r="ABE167" s="10"/>
      <c r="ABF167" s="10"/>
      <c r="ABG167" s="10"/>
      <c r="ABH167" s="10"/>
      <c r="ABI167" s="10"/>
      <c r="ABJ167" s="10"/>
      <c r="ABK167" s="10"/>
      <c r="ABL167" s="10"/>
      <c r="ABM167" s="10"/>
      <c r="ABN167" s="10"/>
      <c r="ABO167" s="10"/>
      <c r="ABP167" s="10"/>
      <c r="ABQ167" s="10"/>
      <c r="ABR167" s="10"/>
      <c r="ABS167" s="10"/>
      <c r="ABT167" s="10"/>
      <c r="ABU167" s="10"/>
      <c r="ABV167" s="10"/>
      <c r="ABW167" s="10"/>
      <c r="ABX167" s="10"/>
      <c r="ABY167" s="10"/>
      <c r="ABZ167" s="10"/>
      <c r="ACA167" s="10"/>
      <c r="ACB167" s="10"/>
      <c r="ACC167" s="10"/>
      <c r="ACD167" s="10"/>
      <c r="ACE167" s="10"/>
      <c r="ACF167" s="10"/>
      <c r="ACG167" s="10"/>
      <c r="ACH167" s="10"/>
      <c r="ACI167" s="10"/>
      <c r="ACJ167" s="10"/>
      <c r="ACK167" s="10"/>
      <c r="ACL167" s="10"/>
      <c r="ACM167" s="10"/>
      <c r="ACN167" s="10"/>
      <c r="ACO167" s="10"/>
      <c r="ACP167" s="10"/>
      <c r="ACQ167" s="10"/>
      <c r="ACR167" s="10"/>
      <c r="ACS167" s="10"/>
      <c r="ACT167" s="10"/>
      <c r="ACU167" s="10"/>
      <c r="ACV167" s="10"/>
      <c r="ACW167" s="10"/>
      <c r="ACX167" s="10"/>
      <c r="ACY167" s="10"/>
      <c r="ACZ167" s="10"/>
      <c r="ADA167" s="10"/>
      <c r="ADB167" s="10"/>
      <c r="ADC167" s="10"/>
      <c r="ADD167" s="10"/>
      <c r="ADE167" s="10"/>
      <c r="ADF167" s="10"/>
      <c r="ADG167" s="10"/>
      <c r="ADH167" s="10"/>
      <c r="ADI167" s="10"/>
      <c r="ADJ167" s="10"/>
      <c r="ADK167" s="10"/>
      <c r="ADL167" s="10"/>
      <c r="ADM167" s="10"/>
      <c r="ADN167" s="10"/>
      <c r="ADO167" s="10"/>
      <c r="ADP167" s="10"/>
      <c r="ADQ167" s="10"/>
      <c r="ADR167" s="10"/>
      <c r="ADS167" s="10"/>
      <c r="ADT167" s="10"/>
      <c r="ADU167" s="10"/>
      <c r="ADV167" s="10"/>
      <c r="ADW167" s="10"/>
      <c r="ADX167" s="10"/>
      <c r="ADY167" s="10"/>
      <c r="ADZ167" s="10"/>
      <c r="AEA167" s="10"/>
      <c r="AEB167" s="10"/>
      <c r="AEC167" s="10"/>
      <c r="AED167" s="10"/>
      <c r="AEE167" s="10"/>
      <c r="AEF167" s="10"/>
      <c r="AEG167" s="10"/>
      <c r="AEH167" s="10"/>
      <c r="AEI167" s="10"/>
      <c r="AEJ167" s="10"/>
      <c r="AEK167" s="10"/>
      <c r="AEL167" s="10"/>
      <c r="AEM167" s="10"/>
      <c r="AEN167" s="10"/>
      <c r="AEO167" s="10"/>
      <c r="AEP167" s="10"/>
      <c r="AEQ167" s="10"/>
      <c r="AER167" s="10"/>
      <c r="AES167" s="10"/>
      <c r="AET167" s="10"/>
      <c r="AEU167" s="10"/>
      <c r="AEV167" s="10"/>
      <c r="AEW167" s="10"/>
      <c r="AEX167" s="10"/>
      <c r="AEY167" s="10"/>
      <c r="AEZ167" s="10"/>
      <c r="AFA167" s="10"/>
      <c r="AFB167" s="10"/>
      <c r="AFC167" s="10"/>
      <c r="AFD167" s="10"/>
      <c r="AFE167" s="10"/>
      <c r="AFF167" s="10"/>
      <c r="AFG167" s="10"/>
      <c r="AFH167" s="10"/>
      <c r="AFI167" s="10"/>
      <c r="AFJ167" s="10"/>
      <c r="AFK167" s="10"/>
      <c r="AFL167" s="10"/>
      <c r="AFM167" s="10"/>
      <c r="AFN167" s="10"/>
      <c r="AFO167" s="10"/>
      <c r="AFP167" s="10"/>
      <c r="AFQ167" s="10"/>
      <c r="AFR167" s="10"/>
      <c r="AFS167" s="10"/>
      <c r="AFT167" s="10"/>
      <c r="AFU167" s="10"/>
      <c r="AFV167" s="10"/>
      <c r="AFW167" s="10"/>
      <c r="AFX167" s="10"/>
      <c r="AFY167" s="10"/>
      <c r="AFZ167" s="10"/>
      <c r="AGA167" s="10"/>
      <c r="AGB167" s="10"/>
      <c r="AGC167" s="10"/>
      <c r="AGD167" s="10"/>
      <c r="AGE167" s="10"/>
      <c r="AGF167" s="10"/>
      <c r="AGG167" s="10"/>
      <c r="AGH167" s="10"/>
      <c r="AGI167" s="10"/>
      <c r="AGJ167" s="10"/>
      <c r="AGK167" s="10"/>
      <c r="AGL167" s="10"/>
      <c r="AGM167" s="10"/>
      <c r="AGN167" s="10"/>
      <c r="AGO167" s="10"/>
      <c r="AGP167" s="10"/>
      <c r="AGQ167" s="10"/>
      <c r="AGR167" s="10"/>
      <c r="AGS167" s="10"/>
      <c r="AGT167" s="10"/>
      <c r="AGU167" s="10"/>
      <c r="AGV167" s="10"/>
      <c r="AGW167" s="10"/>
      <c r="AGX167" s="10"/>
      <c r="AGY167" s="10"/>
      <c r="AGZ167" s="10"/>
      <c r="AHA167" s="10"/>
      <c r="AHB167" s="10"/>
      <c r="AHC167" s="10"/>
      <c r="AHD167" s="10"/>
      <c r="AHE167" s="10"/>
      <c r="AHF167" s="10"/>
      <c r="AHG167" s="10"/>
      <c r="AHH167" s="10"/>
      <c r="AHI167" s="10"/>
      <c r="AHJ167" s="10"/>
      <c r="AHK167" s="10"/>
      <c r="AHL167" s="10"/>
      <c r="AHM167" s="10"/>
      <c r="AHN167" s="10"/>
      <c r="AHO167" s="10"/>
      <c r="AHP167" s="10"/>
      <c r="AHQ167" s="10"/>
      <c r="AHR167" s="10"/>
      <c r="AHS167" s="10"/>
      <c r="AHT167" s="10"/>
      <c r="AHU167" s="10"/>
      <c r="AHV167" s="10"/>
      <c r="AHW167" s="10"/>
      <c r="AHX167" s="10"/>
      <c r="AHY167" s="10"/>
      <c r="AHZ167" s="10"/>
      <c r="AIA167" s="10"/>
      <c r="AIB167" s="10"/>
      <c r="AIC167" s="10"/>
      <c r="AID167" s="10"/>
      <c r="AIE167" s="10"/>
      <c r="AIF167" s="10"/>
      <c r="AIG167" s="10"/>
      <c r="AIH167" s="10"/>
      <c r="AII167" s="10"/>
      <c r="AIJ167" s="10"/>
      <c r="AIK167" s="10"/>
      <c r="AIL167" s="10"/>
      <c r="AIM167" s="10"/>
      <c r="AIN167" s="10"/>
      <c r="AIO167" s="10"/>
      <c r="AIP167" s="10"/>
      <c r="AIQ167" s="10"/>
      <c r="AIR167" s="10"/>
      <c r="AIS167" s="10"/>
      <c r="AIT167" s="10"/>
      <c r="AIU167" s="10"/>
      <c r="AIV167" s="10"/>
      <c r="AIW167" s="10"/>
      <c r="AIX167" s="10"/>
      <c r="AIY167" s="10"/>
      <c r="AIZ167" s="10"/>
      <c r="AJA167" s="10"/>
      <c r="AJB167" s="10"/>
      <c r="AJC167" s="10"/>
      <c r="AJD167" s="10"/>
      <c r="AJE167" s="10"/>
      <c r="AJF167" s="10"/>
      <c r="AJG167" s="10"/>
      <c r="AJH167" s="10"/>
      <c r="AJI167" s="10"/>
      <c r="AJJ167" s="10"/>
      <c r="AJK167" s="10"/>
      <c r="AJL167" s="10"/>
      <c r="AJM167" s="10"/>
      <c r="AJN167" s="10"/>
      <c r="AJO167" s="10"/>
      <c r="AJP167" s="10"/>
      <c r="AJQ167" s="10"/>
      <c r="AJR167" s="10"/>
      <c r="AJS167" s="10"/>
      <c r="AJT167" s="10"/>
      <c r="AJU167" s="10"/>
      <c r="AJV167" s="10"/>
      <c r="AJW167" s="10"/>
      <c r="AJX167" s="10"/>
      <c r="AJY167" s="10"/>
      <c r="AJZ167" s="10"/>
      <c r="AKA167" s="10"/>
      <c r="AKB167" s="10"/>
      <c r="AKC167" s="10"/>
      <c r="AKD167" s="10"/>
      <c r="AKE167" s="10"/>
      <c r="AKF167" s="10"/>
      <c r="AKG167" s="10"/>
      <c r="AKH167" s="10"/>
      <c r="AKI167" s="10"/>
      <c r="AKJ167" s="10"/>
      <c r="AKK167" s="10"/>
      <c r="AKL167" s="10"/>
      <c r="AKM167" s="10"/>
      <c r="AKN167" s="10"/>
      <c r="AKO167" s="10"/>
      <c r="AKP167" s="10"/>
      <c r="AKQ167" s="10"/>
      <c r="AKR167" s="10"/>
      <c r="AKS167" s="10"/>
      <c r="AKT167" s="10"/>
      <c r="AKU167" s="10"/>
      <c r="AKV167" s="10"/>
      <c r="AKW167" s="10"/>
      <c r="AKX167" s="10"/>
      <c r="AKY167" s="10"/>
      <c r="AKZ167" s="10"/>
      <c r="ALA167" s="10"/>
      <c r="ALB167" s="10"/>
      <c r="ALC167" s="10"/>
      <c r="ALD167" s="10"/>
      <c r="ALE167" s="10"/>
      <c r="ALF167" s="10"/>
      <c r="ALG167" s="10"/>
      <c r="ALH167" s="10"/>
      <c r="ALI167" s="10"/>
      <c r="ALJ167" s="10"/>
      <c r="ALK167" s="10"/>
      <c r="ALL167" s="10"/>
      <c r="ALM167" s="10"/>
      <c r="ALN167" s="10"/>
      <c r="ALO167" s="10"/>
      <c r="ALP167" s="10"/>
      <c r="ALQ167" s="10"/>
      <c r="ALR167" s="10"/>
      <c r="ALS167" s="10"/>
      <c r="ALT167" s="10"/>
      <c r="ALU167" s="10"/>
      <c r="ALV167" s="10"/>
      <c r="ALW167" s="10"/>
      <c r="ALX167" s="10"/>
      <c r="ALY167" s="10"/>
      <c r="ALZ167" s="10"/>
    </row>
    <row r="168" spans="1:1022">
      <c r="A168" s="31"/>
      <c r="B168" s="31"/>
      <c r="C168" s="31"/>
      <c r="D168" s="31"/>
      <c r="E168" s="32"/>
      <c r="F168" s="31"/>
      <c r="G168" s="32"/>
      <c r="H168" s="32"/>
      <c r="I168" s="31"/>
      <c r="J168" s="19"/>
      <c r="K168" s="16"/>
      <c r="L168" s="16"/>
      <c r="M168" s="16"/>
      <c r="N168" s="17"/>
      <c r="O168" s="17"/>
      <c r="P168" s="21"/>
      <c r="Q168" s="21"/>
      <c r="R168" s="21"/>
      <c r="S168" s="16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  <c r="XL168" s="10"/>
      <c r="XM168" s="10"/>
      <c r="XN168" s="10"/>
      <c r="XO168" s="10"/>
      <c r="XP168" s="10"/>
      <c r="XQ168" s="10"/>
      <c r="XR168" s="10"/>
      <c r="XS168" s="10"/>
      <c r="XT168" s="10"/>
      <c r="XU168" s="10"/>
      <c r="XV168" s="10"/>
      <c r="XW168" s="10"/>
      <c r="XX168" s="10"/>
      <c r="XY168" s="10"/>
      <c r="XZ168" s="10"/>
      <c r="YA168" s="10"/>
      <c r="YB168" s="10"/>
      <c r="YC168" s="10"/>
      <c r="YD168" s="10"/>
      <c r="YE168" s="10"/>
      <c r="YF168" s="10"/>
      <c r="YG168" s="10"/>
      <c r="YH168" s="10"/>
      <c r="YI168" s="10"/>
      <c r="YJ168" s="10"/>
      <c r="YK168" s="10"/>
      <c r="YL168" s="10"/>
      <c r="YM168" s="10"/>
      <c r="YN168" s="10"/>
      <c r="YO168" s="10"/>
      <c r="YP168" s="10"/>
      <c r="YQ168" s="10"/>
      <c r="YR168" s="10"/>
      <c r="YS168" s="10"/>
      <c r="YT168" s="10"/>
      <c r="YU168" s="10"/>
      <c r="YV168" s="10"/>
      <c r="YW168" s="10"/>
      <c r="YX168" s="10"/>
      <c r="YY168" s="10"/>
      <c r="YZ168" s="10"/>
      <c r="ZA168" s="10"/>
      <c r="ZB168" s="10"/>
      <c r="ZC168" s="10"/>
      <c r="ZD168" s="10"/>
      <c r="ZE168" s="10"/>
      <c r="ZF168" s="10"/>
      <c r="ZG168" s="10"/>
      <c r="ZH168" s="10"/>
      <c r="ZI168" s="10"/>
      <c r="ZJ168" s="10"/>
      <c r="ZK168" s="10"/>
      <c r="ZL168" s="10"/>
      <c r="ZM168" s="10"/>
      <c r="ZN168" s="10"/>
      <c r="ZO168" s="10"/>
      <c r="ZP168" s="10"/>
      <c r="ZQ168" s="10"/>
      <c r="ZR168" s="10"/>
      <c r="ZS168" s="10"/>
      <c r="ZT168" s="10"/>
      <c r="ZU168" s="10"/>
      <c r="ZV168" s="10"/>
      <c r="ZW168" s="10"/>
      <c r="ZX168" s="10"/>
      <c r="ZY168" s="10"/>
      <c r="ZZ168" s="10"/>
      <c r="AAA168" s="10"/>
      <c r="AAB168" s="10"/>
      <c r="AAC168" s="10"/>
      <c r="AAD168" s="10"/>
      <c r="AAE168" s="10"/>
      <c r="AAF168" s="10"/>
      <c r="AAG168" s="10"/>
      <c r="AAH168" s="10"/>
      <c r="AAI168" s="10"/>
      <c r="AAJ168" s="10"/>
      <c r="AAK168" s="10"/>
      <c r="AAL168" s="10"/>
      <c r="AAM168" s="10"/>
      <c r="AAN168" s="10"/>
      <c r="AAO168" s="10"/>
      <c r="AAP168" s="10"/>
      <c r="AAQ168" s="10"/>
      <c r="AAR168" s="10"/>
      <c r="AAS168" s="10"/>
      <c r="AAT168" s="10"/>
      <c r="AAU168" s="10"/>
      <c r="AAV168" s="10"/>
      <c r="AAW168" s="10"/>
      <c r="AAX168" s="10"/>
      <c r="AAY168" s="10"/>
      <c r="AAZ168" s="10"/>
      <c r="ABA168" s="10"/>
      <c r="ABB168" s="10"/>
      <c r="ABC168" s="10"/>
      <c r="ABD168" s="10"/>
      <c r="ABE168" s="10"/>
      <c r="ABF168" s="10"/>
      <c r="ABG168" s="10"/>
      <c r="ABH168" s="10"/>
      <c r="ABI168" s="10"/>
      <c r="ABJ168" s="10"/>
      <c r="ABK168" s="10"/>
      <c r="ABL168" s="10"/>
      <c r="ABM168" s="10"/>
      <c r="ABN168" s="10"/>
      <c r="ABO168" s="10"/>
      <c r="ABP168" s="10"/>
      <c r="ABQ168" s="10"/>
      <c r="ABR168" s="10"/>
      <c r="ABS168" s="10"/>
      <c r="ABT168" s="10"/>
      <c r="ABU168" s="10"/>
      <c r="ABV168" s="10"/>
      <c r="ABW168" s="10"/>
      <c r="ABX168" s="10"/>
      <c r="ABY168" s="10"/>
      <c r="ABZ168" s="10"/>
      <c r="ACA168" s="10"/>
      <c r="ACB168" s="10"/>
      <c r="ACC168" s="10"/>
      <c r="ACD168" s="10"/>
      <c r="ACE168" s="10"/>
      <c r="ACF168" s="10"/>
      <c r="ACG168" s="10"/>
      <c r="ACH168" s="10"/>
      <c r="ACI168" s="10"/>
      <c r="ACJ168" s="10"/>
      <c r="ACK168" s="10"/>
      <c r="ACL168" s="10"/>
      <c r="ACM168" s="10"/>
      <c r="ACN168" s="10"/>
      <c r="ACO168" s="10"/>
      <c r="ACP168" s="10"/>
      <c r="ACQ168" s="10"/>
      <c r="ACR168" s="10"/>
      <c r="ACS168" s="10"/>
      <c r="ACT168" s="10"/>
      <c r="ACU168" s="10"/>
      <c r="ACV168" s="10"/>
      <c r="ACW168" s="10"/>
      <c r="ACX168" s="10"/>
      <c r="ACY168" s="10"/>
      <c r="ACZ168" s="10"/>
      <c r="ADA168" s="10"/>
      <c r="ADB168" s="10"/>
      <c r="ADC168" s="10"/>
      <c r="ADD168" s="10"/>
      <c r="ADE168" s="10"/>
      <c r="ADF168" s="10"/>
      <c r="ADG168" s="10"/>
      <c r="ADH168" s="10"/>
      <c r="ADI168" s="10"/>
      <c r="ADJ168" s="10"/>
      <c r="ADK168" s="10"/>
      <c r="ADL168" s="10"/>
      <c r="ADM168" s="10"/>
      <c r="ADN168" s="10"/>
      <c r="ADO168" s="10"/>
      <c r="ADP168" s="10"/>
      <c r="ADQ168" s="10"/>
      <c r="ADR168" s="10"/>
      <c r="ADS168" s="10"/>
      <c r="ADT168" s="10"/>
      <c r="ADU168" s="10"/>
      <c r="ADV168" s="10"/>
      <c r="ADW168" s="10"/>
      <c r="ADX168" s="10"/>
      <c r="ADY168" s="10"/>
      <c r="ADZ168" s="10"/>
      <c r="AEA168" s="10"/>
      <c r="AEB168" s="10"/>
      <c r="AEC168" s="10"/>
      <c r="AED168" s="10"/>
      <c r="AEE168" s="10"/>
      <c r="AEF168" s="10"/>
      <c r="AEG168" s="10"/>
      <c r="AEH168" s="10"/>
      <c r="AEI168" s="10"/>
      <c r="AEJ168" s="10"/>
      <c r="AEK168" s="10"/>
      <c r="AEL168" s="10"/>
      <c r="AEM168" s="10"/>
      <c r="AEN168" s="10"/>
      <c r="AEO168" s="10"/>
      <c r="AEP168" s="10"/>
      <c r="AEQ168" s="10"/>
      <c r="AER168" s="10"/>
      <c r="AES168" s="10"/>
      <c r="AET168" s="10"/>
      <c r="AEU168" s="10"/>
      <c r="AEV168" s="10"/>
      <c r="AEW168" s="10"/>
      <c r="AEX168" s="10"/>
      <c r="AEY168" s="10"/>
      <c r="AEZ168" s="10"/>
      <c r="AFA168" s="10"/>
      <c r="AFB168" s="10"/>
      <c r="AFC168" s="10"/>
      <c r="AFD168" s="10"/>
      <c r="AFE168" s="10"/>
      <c r="AFF168" s="10"/>
      <c r="AFG168" s="10"/>
      <c r="AFH168" s="10"/>
      <c r="AFI168" s="10"/>
      <c r="AFJ168" s="10"/>
      <c r="AFK168" s="10"/>
      <c r="AFL168" s="10"/>
      <c r="AFM168" s="10"/>
      <c r="AFN168" s="10"/>
      <c r="AFO168" s="10"/>
      <c r="AFP168" s="10"/>
      <c r="AFQ168" s="10"/>
      <c r="AFR168" s="10"/>
      <c r="AFS168" s="10"/>
      <c r="AFT168" s="10"/>
      <c r="AFU168" s="10"/>
      <c r="AFV168" s="10"/>
      <c r="AFW168" s="10"/>
      <c r="AFX168" s="10"/>
      <c r="AFY168" s="10"/>
      <c r="AFZ168" s="10"/>
      <c r="AGA168" s="10"/>
      <c r="AGB168" s="10"/>
      <c r="AGC168" s="10"/>
      <c r="AGD168" s="10"/>
      <c r="AGE168" s="10"/>
      <c r="AGF168" s="10"/>
      <c r="AGG168" s="10"/>
      <c r="AGH168" s="10"/>
      <c r="AGI168" s="10"/>
      <c r="AGJ168" s="10"/>
      <c r="AGK168" s="10"/>
      <c r="AGL168" s="10"/>
      <c r="AGM168" s="10"/>
      <c r="AGN168" s="10"/>
      <c r="AGO168" s="10"/>
      <c r="AGP168" s="10"/>
      <c r="AGQ168" s="10"/>
      <c r="AGR168" s="10"/>
      <c r="AGS168" s="10"/>
      <c r="AGT168" s="10"/>
      <c r="AGU168" s="10"/>
      <c r="AGV168" s="10"/>
      <c r="AGW168" s="10"/>
      <c r="AGX168" s="10"/>
      <c r="AGY168" s="10"/>
      <c r="AGZ168" s="10"/>
      <c r="AHA168" s="10"/>
      <c r="AHB168" s="10"/>
      <c r="AHC168" s="10"/>
      <c r="AHD168" s="10"/>
      <c r="AHE168" s="10"/>
      <c r="AHF168" s="10"/>
      <c r="AHG168" s="10"/>
      <c r="AHH168" s="10"/>
      <c r="AHI168" s="10"/>
      <c r="AHJ168" s="10"/>
      <c r="AHK168" s="10"/>
      <c r="AHL168" s="10"/>
      <c r="AHM168" s="10"/>
      <c r="AHN168" s="10"/>
      <c r="AHO168" s="10"/>
      <c r="AHP168" s="10"/>
      <c r="AHQ168" s="10"/>
      <c r="AHR168" s="10"/>
      <c r="AHS168" s="10"/>
      <c r="AHT168" s="10"/>
      <c r="AHU168" s="10"/>
      <c r="AHV168" s="10"/>
      <c r="AHW168" s="10"/>
      <c r="AHX168" s="10"/>
      <c r="AHY168" s="10"/>
      <c r="AHZ168" s="10"/>
      <c r="AIA168" s="10"/>
      <c r="AIB168" s="10"/>
      <c r="AIC168" s="10"/>
      <c r="AID168" s="10"/>
      <c r="AIE168" s="10"/>
      <c r="AIF168" s="10"/>
      <c r="AIG168" s="10"/>
      <c r="AIH168" s="10"/>
      <c r="AII168" s="10"/>
      <c r="AIJ168" s="10"/>
      <c r="AIK168" s="10"/>
      <c r="AIL168" s="10"/>
      <c r="AIM168" s="10"/>
      <c r="AIN168" s="10"/>
      <c r="AIO168" s="10"/>
      <c r="AIP168" s="10"/>
      <c r="AIQ168" s="10"/>
      <c r="AIR168" s="10"/>
      <c r="AIS168" s="10"/>
      <c r="AIT168" s="10"/>
      <c r="AIU168" s="10"/>
      <c r="AIV168" s="10"/>
      <c r="AIW168" s="10"/>
      <c r="AIX168" s="10"/>
      <c r="AIY168" s="10"/>
      <c r="AIZ168" s="10"/>
      <c r="AJA168" s="10"/>
      <c r="AJB168" s="10"/>
      <c r="AJC168" s="10"/>
      <c r="AJD168" s="10"/>
      <c r="AJE168" s="10"/>
      <c r="AJF168" s="10"/>
      <c r="AJG168" s="10"/>
      <c r="AJH168" s="10"/>
      <c r="AJI168" s="10"/>
      <c r="AJJ168" s="10"/>
      <c r="AJK168" s="10"/>
      <c r="AJL168" s="10"/>
      <c r="AJM168" s="10"/>
      <c r="AJN168" s="10"/>
      <c r="AJO168" s="10"/>
      <c r="AJP168" s="10"/>
      <c r="AJQ168" s="10"/>
      <c r="AJR168" s="10"/>
      <c r="AJS168" s="10"/>
      <c r="AJT168" s="10"/>
      <c r="AJU168" s="10"/>
      <c r="AJV168" s="10"/>
      <c r="AJW168" s="10"/>
      <c r="AJX168" s="10"/>
      <c r="AJY168" s="10"/>
      <c r="AJZ168" s="10"/>
      <c r="AKA168" s="10"/>
      <c r="AKB168" s="10"/>
      <c r="AKC168" s="10"/>
      <c r="AKD168" s="10"/>
      <c r="AKE168" s="10"/>
      <c r="AKF168" s="10"/>
      <c r="AKG168" s="10"/>
      <c r="AKH168" s="10"/>
      <c r="AKI168" s="10"/>
      <c r="AKJ168" s="10"/>
      <c r="AKK168" s="10"/>
      <c r="AKL168" s="10"/>
      <c r="AKM168" s="10"/>
      <c r="AKN168" s="10"/>
      <c r="AKO168" s="10"/>
      <c r="AKP168" s="10"/>
      <c r="AKQ168" s="10"/>
      <c r="AKR168" s="10"/>
      <c r="AKS168" s="10"/>
      <c r="AKT168" s="10"/>
      <c r="AKU168" s="10"/>
      <c r="AKV168" s="10"/>
      <c r="AKW168" s="10"/>
      <c r="AKX168" s="10"/>
      <c r="AKY168" s="10"/>
      <c r="AKZ168" s="10"/>
      <c r="ALA168" s="10"/>
      <c r="ALB168" s="10"/>
      <c r="ALC168" s="10"/>
      <c r="ALD168" s="10"/>
      <c r="ALE168" s="10"/>
      <c r="ALF168" s="10"/>
      <c r="ALG168" s="10"/>
      <c r="ALH168" s="10"/>
      <c r="ALI168" s="10"/>
      <c r="ALJ168" s="10"/>
      <c r="ALK168" s="10"/>
      <c r="ALL168" s="10"/>
      <c r="ALM168" s="10"/>
      <c r="ALN168" s="10"/>
      <c r="ALO168" s="10"/>
      <c r="ALP168" s="10"/>
      <c r="ALQ168" s="10"/>
      <c r="ALR168" s="10"/>
      <c r="ALS168" s="10"/>
      <c r="ALT168" s="10"/>
      <c r="ALU168" s="10"/>
      <c r="ALV168" s="10"/>
      <c r="ALW168" s="10"/>
      <c r="ALX168" s="10"/>
      <c r="ALY168" s="10"/>
      <c r="ALZ168" s="10"/>
    </row>
    <row r="169" spans="1:1022">
      <c r="A169" s="16" t="s">
        <v>692</v>
      </c>
      <c r="B169" s="161" t="s">
        <v>693</v>
      </c>
      <c r="C169" s="33" t="s">
        <v>694</v>
      </c>
      <c r="D169" s="33"/>
      <c r="E169" s="126"/>
      <c r="F169" s="33" t="s">
        <v>695</v>
      </c>
      <c r="G169" s="126"/>
      <c r="H169" s="126">
        <v>1</v>
      </c>
      <c r="I169" s="33" t="s">
        <v>26</v>
      </c>
      <c r="J169" s="19" t="e">
        <f>SUM(#REF!)</f>
        <v>#REF!</v>
      </c>
      <c r="K169" s="18">
        <v>27.95</v>
      </c>
      <c r="L169" s="18">
        <f>SUM(K169*H169)</f>
        <v>27.95</v>
      </c>
      <c r="M169" s="19">
        <f>SUM(L169)</f>
        <v>27.95</v>
      </c>
      <c r="N169" s="34" t="s">
        <v>696</v>
      </c>
      <c r="O169" s="126" t="s">
        <v>697</v>
      </c>
      <c r="P169" s="21">
        <v>41880</v>
      </c>
      <c r="Q169" s="21">
        <v>41950</v>
      </c>
      <c r="R169" s="21" t="s">
        <v>460</v>
      </c>
      <c r="S169" s="16"/>
      <c r="T169" s="10"/>
      <c r="U169" s="10"/>
    </row>
    <row r="170" spans="1:1022">
      <c r="A170" s="31"/>
      <c r="B170" s="31"/>
      <c r="C170" s="31"/>
      <c r="D170" s="31"/>
      <c r="E170" s="32"/>
      <c r="F170" s="31"/>
      <c r="G170" s="32"/>
      <c r="H170" s="32"/>
      <c r="I170" s="31"/>
      <c r="J170" s="19"/>
      <c r="K170" s="16"/>
      <c r="L170" s="16"/>
      <c r="M170" s="16"/>
      <c r="N170" s="17"/>
      <c r="O170" s="17"/>
      <c r="P170" s="21"/>
      <c r="Q170" s="21"/>
      <c r="R170" s="21"/>
      <c r="S170" s="16"/>
      <c r="T170" s="10"/>
      <c r="U170" s="10"/>
    </row>
    <row r="171" spans="1:1022">
      <c r="A171" s="16" t="s">
        <v>115</v>
      </c>
      <c r="B171" s="161" t="s">
        <v>698</v>
      </c>
      <c r="C171" s="33" t="s">
        <v>699</v>
      </c>
      <c r="D171" s="33"/>
      <c r="E171" s="126"/>
      <c r="F171" s="33" t="s">
        <v>700</v>
      </c>
      <c r="G171" s="126"/>
      <c r="H171" s="126">
        <v>1</v>
      </c>
      <c r="I171" s="33" t="s">
        <v>26</v>
      </c>
      <c r="J171" s="19" t="e">
        <f>SUM(#REF!)</f>
        <v>#REF!</v>
      </c>
      <c r="K171" s="18">
        <v>8.73</v>
      </c>
      <c r="L171" s="18">
        <f>SUM(K171*H171)</f>
        <v>8.73</v>
      </c>
      <c r="M171" s="19">
        <f>SUM(L171)</f>
        <v>8.73</v>
      </c>
      <c r="N171" s="34">
        <v>1050</v>
      </c>
      <c r="O171" s="162" t="s">
        <v>701</v>
      </c>
      <c r="P171" s="162">
        <v>41914</v>
      </c>
      <c r="Q171" s="56">
        <v>41946</v>
      </c>
      <c r="R171" s="56" t="s">
        <v>460</v>
      </c>
      <c r="S171" s="16" t="s">
        <v>702</v>
      </c>
      <c r="T171" s="10"/>
      <c r="U171" s="10"/>
    </row>
    <row r="172" spans="1:1022">
      <c r="A172" s="31"/>
      <c r="B172" s="31"/>
      <c r="C172" s="31"/>
      <c r="D172" s="31"/>
      <c r="E172" s="32"/>
      <c r="F172" s="31"/>
      <c r="G172" s="32"/>
      <c r="H172" s="32"/>
      <c r="I172" s="31"/>
      <c r="J172" s="65"/>
      <c r="K172" s="31"/>
      <c r="L172" s="31"/>
      <c r="M172" s="31"/>
      <c r="N172" s="32"/>
      <c r="O172" s="32"/>
      <c r="P172" s="56"/>
      <c r="Q172" s="56"/>
      <c r="R172" s="56"/>
      <c r="S172" s="31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  <c r="XL172" s="10"/>
      <c r="XM172" s="10"/>
      <c r="XN172" s="10"/>
      <c r="XO172" s="10"/>
      <c r="XP172" s="10"/>
      <c r="XQ172" s="10"/>
      <c r="XR172" s="10"/>
      <c r="XS172" s="10"/>
      <c r="XT172" s="10"/>
      <c r="XU172" s="10"/>
      <c r="XV172" s="10"/>
      <c r="XW172" s="10"/>
      <c r="XX172" s="10"/>
      <c r="XY172" s="10"/>
      <c r="XZ172" s="10"/>
      <c r="YA172" s="10"/>
      <c r="YB172" s="10"/>
      <c r="YC172" s="10"/>
      <c r="YD172" s="10"/>
      <c r="YE172" s="10"/>
      <c r="YF172" s="10"/>
      <c r="YG172" s="10"/>
      <c r="YH172" s="10"/>
      <c r="YI172" s="10"/>
      <c r="YJ172" s="10"/>
      <c r="YK172" s="10"/>
      <c r="YL172" s="10"/>
      <c r="YM172" s="10"/>
      <c r="YN172" s="10"/>
      <c r="YO172" s="10"/>
      <c r="YP172" s="10"/>
      <c r="YQ172" s="10"/>
      <c r="YR172" s="10"/>
      <c r="YS172" s="10"/>
      <c r="YT172" s="10"/>
      <c r="YU172" s="10"/>
      <c r="YV172" s="10"/>
      <c r="YW172" s="10"/>
      <c r="YX172" s="10"/>
      <c r="YY172" s="10"/>
      <c r="YZ172" s="10"/>
      <c r="ZA172" s="10"/>
      <c r="ZB172" s="10"/>
      <c r="ZC172" s="10"/>
      <c r="ZD172" s="10"/>
      <c r="ZE172" s="10"/>
      <c r="ZF172" s="10"/>
      <c r="ZG172" s="10"/>
      <c r="ZH172" s="10"/>
      <c r="ZI172" s="10"/>
      <c r="ZJ172" s="10"/>
      <c r="ZK172" s="10"/>
      <c r="ZL172" s="10"/>
      <c r="ZM172" s="10"/>
      <c r="ZN172" s="10"/>
      <c r="ZO172" s="10"/>
      <c r="ZP172" s="10"/>
      <c r="ZQ172" s="10"/>
      <c r="ZR172" s="10"/>
      <c r="ZS172" s="10"/>
      <c r="ZT172" s="10"/>
      <c r="ZU172" s="10"/>
      <c r="ZV172" s="10"/>
      <c r="ZW172" s="10"/>
      <c r="ZX172" s="10"/>
      <c r="ZY172" s="10"/>
      <c r="ZZ172" s="10"/>
      <c r="AAA172" s="10"/>
      <c r="AAB172" s="10"/>
      <c r="AAC172" s="10"/>
      <c r="AAD172" s="10"/>
      <c r="AAE172" s="10"/>
      <c r="AAF172" s="10"/>
      <c r="AAG172" s="10"/>
      <c r="AAH172" s="10"/>
      <c r="AAI172" s="10"/>
      <c r="AAJ172" s="10"/>
      <c r="AAK172" s="10"/>
      <c r="AAL172" s="10"/>
      <c r="AAM172" s="10"/>
      <c r="AAN172" s="10"/>
      <c r="AAO172" s="10"/>
      <c r="AAP172" s="10"/>
      <c r="AAQ172" s="10"/>
      <c r="AAR172" s="10"/>
      <c r="AAS172" s="10"/>
      <c r="AAT172" s="10"/>
      <c r="AAU172" s="10"/>
      <c r="AAV172" s="10"/>
      <c r="AAW172" s="10"/>
      <c r="AAX172" s="10"/>
      <c r="AAY172" s="10"/>
      <c r="AAZ172" s="10"/>
      <c r="ABA172" s="10"/>
      <c r="ABB172" s="10"/>
      <c r="ABC172" s="10"/>
      <c r="ABD172" s="10"/>
      <c r="ABE172" s="10"/>
      <c r="ABF172" s="10"/>
      <c r="ABG172" s="10"/>
      <c r="ABH172" s="10"/>
      <c r="ABI172" s="10"/>
      <c r="ABJ172" s="10"/>
      <c r="ABK172" s="10"/>
      <c r="ABL172" s="10"/>
      <c r="ABM172" s="10"/>
      <c r="ABN172" s="10"/>
      <c r="ABO172" s="10"/>
      <c r="ABP172" s="10"/>
      <c r="ABQ172" s="10"/>
      <c r="ABR172" s="10"/>
      <c r="ABS172" s="10"/>
      <c r="ABT172" s="10"/>
      <c r="ABU172" s="10"/>
      <c r="ABV172" s="10"/>
      <c r="ABW172" s="10"/>
      <c r="ABX172" s="10"/>
      <c r="ABY172" s="10"/>
      <c r="ABZ172" s="10"/>
      <c r="ACA172" s="10"/>
      <c r="ACB172" s="10"/>
      <c r="ACC172" s="10"/>
      <c r="ACD172" s="10"/>
      <c r="ACE172" s="10"/>
      <c r="ACF172" s="10"/>
      <c r="ACG172" s="10"/>
      <c r="ACH172" s="10"/>
      <c r="ACI172" s="10"/>
      <c r="ACJ172" s="10"/>
      <c r="ACK172" s="10"/>
      <c r="ACL172" s="10"/>
      <c r="ACM172" s="10"/>
      <c r="ACN172" s="10"/>
      <c r="ACO172" s="10"/>
      <c r="ACP172" s="10"/>
      <c r="ACQ172" s="10"/>
      <c r="ACR172" s="10"/>
      <c r="ACS172" s="10"/>
      <c r="ACT172" s="10"/>
      <c r="ACU172" s="10"/>
      <c r="ACV172" s="10"/>
      <c r="ACW172" s="10"/>
      <c r="ACX172" s="10"/>
      <c r="ACY172" s="10"/>
      <c r="ACZ172" s="10"/>
      <c r="ADA172" s="10"/>
      <c r="ADB172" s="10"/>
      <c r="ADC172" s="10"/>
      <c r="ADD172" s="10"/>
      <c r="ADE172" s="10"/>
      <c r="ADF172" s="10"/>
      <c r="ADG172" s="10"/>
      <c r="ADH172" s="10"/>
      <c r="ADI172" s="10"/>
      <c r="ADJ172" s="10"/>
      <c r="ADK172" s="10"/>
      <c r="ADL172" s="10"/>
      <c r="ADM172" s="10"/>
      <c r="ADN172" s="10"/>
      <c r="ADO172" s="10"/>
      <c r="ADP172" s="10"/>
      <c r="ADQ172" s="10"/>
      <c r="ADR172" s="10"/>
      <c r="ADS172" s="10"/>
      <c r="ADT172" s="10"/>
      <c r="ADU172" s="10"/>
      <c r="ADV172" s="10"/>
      <c r="ADW172" s="10"/>
      <c r="ADX172" s="10"/>
      <c r="ADY172" s="10"/>
      <c r="ADZ172" s="10"/>
      <c r="AEA172" s="10"/>
      <c r="AEB172" s="10"/>
      <c r="AEC172" s="10"/>
      <c r="AED172" s="10"/>
      <c r="AEE172" s="10"/>
      <c r="AEF172" s="10"/>
      <c r="AEG172" s="10"/>
      <c r="AEH172" s="10"/>
      <c r="AEI172" s="10"/>
      <c r="AEJ172" s="10"/>
      <c r="AEK172" s="10"/>
      <c r="AEL172" s="10"/>
      <c r="AEM172" s="10"/>
      <c r="AEN172" s="10"/>
      <c r="AEO172" s="10"/>
      <c r="AEP172" s="10"/>
      <c r="AEQ172" s="10"/>
      <c r="AER172" s="10"/>
      <c r="AES172" s="10"/>
      <c r="AET172" s="10"/>
      <c r="AEU172" s="10"/>
      <c r="AEV172" s="10"/>
      <c r="AEW172" s="10"/>
      <c r="AEX172" s="10"/>
      <c r="AEY172" s="10"/>
      <c r="AEZ172" s="10"/>
      <c r="AFA172" s="10"/>
      <c r="AFB172" s="10"/>
      <c r="AFC172" s="10"/>
      <c r="AFD172" s="10"/>
      <c r="AFE172" s="10"/>
      <c r="AFF172" s="10"/>
      <c r="AFG172" s="10"/>
      <c r="AFH172" s="10"/>
      <c r="AFI172" s="10"/>
      <c r="AFJ172" s="10"/>
      <c r="AFK172" s="10"/>
      <c r="AFL172" s="10"/>
      <c r="AFM172" s="10"/>
      <c r="AFN172" s="10"/>
      <c r="AFO172" s="10"/>
      <c r="AFP172" s="10"/>
      <c r="AFQ172" s="10"/>
      <c r="AFR172" s="10"/>
      <c r="AFS172" s="10"/>
      <c r="AFT172" s="10"/>
      <c r="AFU172" s="10"/>
      <c r="AFV172" s="10"/>
      <c r="AFW172" s="10"/>
      <c r="AFX172" s="10"/>
      <c r="AFY172" s="10"/>
      <c r="AFZ172" s="10"/>
      <c r="AGA172" s="10"/>
      <c r="AGB172" s="10"/>
      <c r="AGC172" s="10"/>
      <c r="AGD172" s="10"/>
      <c r="AGE172" s="10"/>
      <c r="AGF172" s="10"/>
      <c r="AGG172" s="10"/>
      <c r="AGH172" s="10"/>
      <c r="AGI172" s="10"/>
      <c r="AGJ172" s="10"/>
      <c r="AGK172" s="10"/>
      <c r="AGL172" s="10"/>
      <c r="AGM172" s="10"/>
      <c r="AGN172" s="10"/>
      <c r="AGO172" s="10"/>
      <c r="AGP172" s="10"/>
      <c r="AGQ172" s="10"/>
      <c r="AGR172" s="10"/>
      <c r="AGS172" s="10"/>
      <c r="AGT172" s="10"/>
      <c r="AGU172" s="10"/>
      <c r="AGV172" s="10"/>
      <c r="AGW172" s="10"/>
      <c r="AGX172" s="10"/>
      <c r="AGY172" s="10"/>
      <c r="AGZ172" s="10"/>
      <c r="AHA172" s="10"/>
      <c r="AHB172" s="10"/>
      <c r="AHC172" s="10"/>
      <c r="AHD172" s="10"/>
      <c r="AHE172" s="10"/>
      <c r="AHF172" s="10"/>
      <c r="AHG172" s="10"/>
      <c r="AHH172" s="10"/>
      <c r="AHI172" s="10"/>
      <c r="AHJ172" s="10"/>
      <c r="AHK172" s="10"/>
      <c r="AHL172" s="10"/>
      <c r="AHM172" s="10"/>
      <c r="AHN172" s="10"/>
      <c r="AHO172" s="10"/>
      <c r="AHP172" s="10"/>
      <c r="AHQ172" s="10"/>
      <c r="AHR172" s="10"/>
      <c r="AHS172" s="10"/>
      <c r="AHT172" s="10"/>
      <c r="AHU172" s="10"/>
      <c r="AHV172" s="10"/>
      <c r="AHW172" s="10"/>
      <c r="AHX172" s="10"/>
      <c r="AHY172" s="10"/>
      <c r="AHZ172" s="10"/>
      <c r="AIA172" s="10"/>
      <c r="AIB172" s="10"/>
      <c r="AIC172" s="10"/>
      <c r="AID172" s="10"/>
      <c r="AIE172" s="10"/>
      <c r="AIF172" s="10"/>
      <c r="AIG172" s="10"/>
      <c r="AIH172" s="10"/>
      <c r="AII172" s="10"/>
      <c r="AIJ172" s="10"/>
      <c r="AIK172" s="10"/>
      <c r="AIL172" s="10"/>
      <c r="AIM172" s="10"/>
      <c r="AIN172" s="10"/>
      <c r="AIO172" s="10"/>
      <c r="AIP172" s="10"/>
      <c r="AIQ172" s="10"/>
      <c r="AIR172" s="10"/>
      <c r="AIS172" s="10"/>
      <c r="AIT172" s="10"/>
      <c r="AIU172" s="10"/>
      <c r="AIV172" s="10"/>
      <c r="AIW172" s="10"/>
      <c r="AIX172" s="10"/>
      <c r="AIY172" s="10"/>
      <c r="AIZ172" s="10"/>
      <c r="AJA172" s="10"/>
      <c r="AJB172" s="10"/>
      <c r="AJC172" s="10"/>
      <c r="AJD172" s="10"/>
      <c r="AJE172" s="10"/>
      <c r="AJF172" s="10"/>
      <c r="AJG172" s="10"/>
      <c r="AJH172" s="10"/>
      <c r="AJI172" s="10"/>
      <c r="AJJ172" s="10"/>
      <c r="AJK172" s="10"/>
      <c r="AJL172" s="10"/>
      <c r="AJM172" s="10"/>
      <c r="AJN172" s="10"/>
      <c r="AJO172" s="10"/>
      <c r="AJP172" s="10"/>
      <c r="AJQ172" s="10"/>
      <c r="AJR172" s="10"/>
      <c r="AJS172" s="10"/>
      <c r="AJT172" s="10"/>
      <c r="AJU172" s="10"/>
      <c r="AJV172" s="10"/>
      <c r="AJW172" s="10"/>
      <c r="AJX172" s="10"/>
      <c r="AJY172" s="10"/>
      <c r="AJZ172" s="10"/>
      <c r="AKA172" s="10"/>
      <c r="AKB172" s="10"/>
      <c r="AKC172" s="10"/>
      <c r="AKD172" s="10"/>
      <c r="AKE172" s="10"/>
      <c r="AKF172" s="10"/>
      <c r="AKG172" s="10"/>
      <c r="AKH172" s="10"/>
      <c r="AKI172" s="10"/>
      <c r="AKJ172" s="10"/>
      <c r="AKK172" s="10"/>
      <c r="AKL172" s="10"/>
      <c r="AKM172" s="10"/>
      <c r="AKN172" s="10"/>
      <c r="AKO172" s="10"/>
      <c r="AKP172" s="10"/>
      <c r="AKQ172" s="10"/>
      <c r="AKR172" s="10"/>
      <c r="AKS172" s="10"/>
      <c r="AKT172" s="10"/>
      <c r="AKU172" s="10"/>
      <c r="AKV172" s="10"/>
      <c r="AKW172" s="10"/>
      <c r="AKX172" s="10"/>
      <c r="AKY172" s="10"/>
      <c r="AKZ172" s="10"/>
      <c r="ALA172" s="10"/>
      <c r="ALB172" s="10"/>
      <c r="ALC172" s="10"/>
      <c r="ALD172" s="10"/>
      <c r="ALE172" s="10"/>
      <c r="ALF172" s="10"/>
      <c r="ALG172" s="10"/>
      <c r="ALH172" s="10"/>
      <c r="ALI172" s="10"/>
      <c r="ALJ172" s="10"/>
      <c r="ALK172" s="10"/>
      <c r="ALL172" s="10"/>
      <c r="ALM172" s="10"/>
      <c r="ALN172" s="10"/>
      <c r="ALO172" s="10"/>
      <c r="ALP172" s="10"/>
      <c r="ALQ172" s="10"/>
      <c r="ALR172" s="10"/>
      <c r="ALS172" s="10"/>
      <c r="ALT172" s="10"/>
      <c r="ALU172" s="10"/>
      <c r="ALV172" s="10"/>
      <c r="ALW172" s="10"/>
      <c r="ALX172" s="10"/>
      <c r="ALY172" s="10"/>
      <c r="ALZ172" s="10"/>
    </row>
    <row r="173" spans="1:1022">
      <c r="A173" s="16" t="s">
        <v>115</v>
      </c>
      <c r="B173" s="16" t="s">
        <v>703</v>
      </c>
      <c r="C173" s="16" t="s">
        <v>704</v>
      </c>
      <c r="D173" s="16" t="s">
        <v>705</v>
      </c>
      <c r="E173" s="17" t="s">
        <v>706</v>
      </c>
      <c r="F173" s="16" t="s">
        <v>160</v>
      </c>
      <c r="G173" s="17" t="s">
        <v>707</v>
      </c>
      <c r="H173" s="17">
        <v>1</v>
      </c>
      <c r="I173" s="16" t="s">
        <v>26</v>
      </c>
      <c r="J173" s="65"/>
      <c r="K173" s="31"/>
      <c r="L173" s="31"/>
      <c r="M173" s="31"/>
      <c r="N173" s="66">
        <v>1100</v>
      </c>
      <c r="O173" s="32" t="s">
        <v>708</v>
      </c>
      <c r="P173" s="56">
        <v>41948</v>
      </c>
      <c r="Q173" s="56">
        <v>41950</v>
      </c>
      <c r="R173" s="56" t="s">
        <v>442</v>
      </c>
      <c r="S173" s="31" t="s">
        <v>709</v>
      </c>
    </row>
    <row r="174" spans="1:1022">
      <c r="A174" s="31"/>
      <c r="B174" s="31"/>
      <c r="C174" s="31"/>
      <c r="D174" s="31"/>
      <c r="E174" s="32"/>
      <c r="F174" s="31"/>
      <c r="G174" s="32"/>
      <c r="H174" s="32"/>
      <c r="I174" s="31"/>
      <c r="J174" s="65"/>
      <c r="K174" s="31"/>
      <c r="L174" s="31"/>
      <c r="M174" s="31"/>
      <c r="N174" s="32"/>
      <c r="O174" s="32"/>
      <c r="P174" s="56"/>
      <c r="Q174" s="56"/>
      <c r="R174" s="56"/>
      <c r="S174" s="31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  <c r="XL174" s="10"/>
      <c r="XM174" s="10"/>
      <c r="XN174" s="10"/>
      <c r="XO174" s="10"/>
      <c r="XP174" s="10"/>
      <c r="XQ174" s="10"/>
      <c r="XR174" s="10"/>
      <c r="XS174" s="10"/>
      <c r="XT174" s="10"/>
      <c r="XU174" s="10"/>
      <c r="XV174" s="10"/>
      <c r="XW174" s="10"/>
      <c r="XX174" s="10"/>
      <c r="XY174" s="10"/>
      <c r="XZ174" s="10"/>
      <c r="YA174" s="10"/>
      <c r="YB174" s="10"/>
      <c r="YC174" s="10"/>
      <c r="YD174" s="10"/>
      <c r="YE174" s="10"/>
      <c r="YF174" s="10"/>
      <c r="YG174" s="10"/>
      <c r="YH174" s="10"/>
      <c r="YI174" s="10"/>
      <c r="YJ174" s="10"/>
      <c r="YK174" s="10"/>
      <c r="YL174" s="10"/>
      <c r="YM174" s="10"/>
      <c r="YN174" s="10"/>
      <c r="YO174" s="10"/>
      <c r="YP174" s="10"/>
      <c r="YQ174" s="10"/>
      <c r="YR174" s="10"/>
      <c r="YS174" s="10"/>
      <c r="YT174" s="10"/>
      <c r="YU174" s="10"/>
      <c r="YV174" s="10"/>
      <c r="YW174" s="10"/>
      <c r="YX174" s="10"/>
      <c r="YY174" s="10"/>
      <c r="YZ174" s="10"/>
      <c r="ZA174" s="10"/>
      <c r="ZB174" s="10"/>
      <c r="ZC174" s="10"/>
      <c r="ZD174" s="10"/>
      <c r="ZE174" s="10"/>
      <c r="ZF174" s="10"/>
      <c r="ZG174" s="10"/>
      <c r="ZH174" s="10"/>
      <c r="ZI174" s="10"/>
      <c r="ZJ174" s="10"/>
      <c r="ZK174" s="10"/>
      <c r="ZL174" s="10"/>
      <c r="ZM174" s="10"/>
      <c r="ZN174" s="10"/>
      <c r="ZO174" s="10"/>
      <c r="ZP174" s="10"/>
      <c r="ZQ174" s="10"/>
      <c r="ZR174" s="10"/>
      <c r="ZS174" s="10"/>
      <c r="ZT174" s="10"/>
      <c r="ZU174" s="10"/>
      <c r="ZV174" s="10"/>
      <c r="ZW174" s="10"/>
      <c r="ZX174" s="10"/>
      <c r="ZY174" s="10"/>
      <c r="ZZ174" s="10"/>
      <c r="AAA174" s="10"/>
      <c r="AAB174" s="10"/>
      <c r="AAC174" s="10"/>
      <c r="AAD174" s="10"/>
      <c r="AAE174" s="10"/>
      <c r="AAF174" s="10"/>
      <c r="AAG174" s="10"/>
      <c r="AAH174" s="10"/>
      <c r="AAI174" s="10"/>
      <c r="AAJ174" s="10"/>
      <c r="AAK174" s="10"/>
      <c r="AAL174" s="10"/>
      <c r="AAM174" s="10"/>
      <c r="AAN174" s="10"/>
      <c r="AAO174" s="10"/>
      <c r="AAP174" s="10"/>
      <c r="AAQ174" s="10"/>
      <c r="AAR174" s="10"/>
      <c r="AAS174" s="10"/>
      <c r="AAT174" s="10"/>
      <c r="AAU174" s="10"/>
      <c r="AAV174" s="10"/>
      <c r="AAW174" s="10"/>
      <c r="AAX174" s="10"/>
      <c r="AAY174" s="10"/>
      <c r="AAZ174" s="10"/>
      <c r="ABA174" s="10"/>
      <c r="ABB174" s="10"/>
      <c r="ABC174" s="10"/>
      <c r="ABD174" s="10"/>
      <c r="ABE174" s="10"/>
      <c r="ABF174" s="10"/>
      <c r="ABG174" s="10"/>
      <c r="ABH174" s="10"/>
      <c r="ABI174" s="10"/>
      <c r="ABJ174" s="10"/>
      <c r="ABK174" s="10"/>
      <c r="ABL174" s="10"/>
      <c r="ABM174" s="10"/>
      <c r="ABN174" s="10"/>
      <c r="ABO174" s="10"/>
      <c r="ABP174" s="10"/>
      <c r="ABQ174" s="10"/>
      <c r="ABR174" s="10"/>
      <c r="ABS174" s="10"/>
      <c r="ABT174" s="10"/>
      <c r="ABU174" s="10"/>
      <c r="ABV174" s="10"/>
      <c r="ABW174" s="10"/>
      <c r="ABX174" s="10"/>
      <c r="ABY174" s="10"/>
      <c r="ABZ174" s="10"/>
      <c r="ACA174" s="10"/>
      <c r="ACB174" s="10"/>
      <c r="ACC174" s="10"/>
      <c r="ACD174" s="10"/>
      <c r="ACE174" s="10"/>
      <c r="ACF174" s="10"/>
      <c r="ACG174" s="10"/>
      <c r="ACH174" s="10"/>
      <c r="ACI174" s="10"/>
      <c r="ACJ174" s="10"/>
      <c r="ACK174" s="10"/>
      <c r="ACL174" s="10"/>
      <c r="ACM174" s="10"/>
      <c r="ACN174" s="10"/>
      <c r="ACO174" s="10"/>
      <c r="ACP174" s="10"/>
      <c r="ACQ174" s="10"/>
      <c r="ACR174" s="10"/>
      <c r="ACS174" s="10"/>
      <c r="ACT174" s="10"/>
      <c r="ACU174" s="10"/>
      <c r="ACV174" s="10"/>
      <c r="ACW174" s="10"/>
      <c r="ACX174" s="10"/>
      <c r="ACY174" s="10"/>
      <c r="ACZ174" s="10"/>
      <c r="ADA174" s="10"/>
      <c r="ADB174" s="10"/>
      <c r="ADC174" s="10"/>
      <c r="ADD174" s="10"/>
      <c r="ADE174" s="10"/>
      <c r="ADF174" s="10"/>
      <c r="ADG174" s="10"/>
      <c r="ADH174" s="10"/>
      <c r="ADI174" s="10"/>
      <c r="ADJ174" s="10"/>
      <c r="ADK174" s="10"/>
      <c r="ADL174" s="10"/>
      <c r="ADM174" s="10"/>
      <c r="ADN174" s="10"/>
      <c r="ADO174" s="10"/>
      <c r="ADP174" s="10"/>
      <c r="ADQ174" s="10"/>
      <c r="ADR174" s="10"/>
      <c r="ADS174" s="10"/>
      <c r="ADT174" s="10"/>
      <c r="ADU174" s="10"/>
      <c r="ADV174" s="10"/>
      <c r="ADW174" s="10"/>
      <c r="ADX174" s="10"/>
      <c r="ADY174" s="10"/>
      <c r="ADZ174" s="10"/>
      <c r="AEA174" s="10"/>
      <c r="AEB174" s="10"/>
      <c r="AEC174" s="10"/>
      <c r="AED174" s="10"/>
      <c r="AEE174" s="10"/>
      <c r="AEF174" s="10"/>
      <c r="AEG174" s="10"/>
      <c r="AEH174" s="10"/>
      <c r="AEI174" s="10"/>
      <c r="AEJ174" s="10"/>
      <c r="AEK174" s="10"/>
      <c r="AEL174" s="10"/>
      <c r="AEM174" s="10"/>
      <c r="AEN174" s="10"/>
      <c r="AEO174" s="10"/>
      <c r="AEP174" s="10"/>
      <c r="AEQ174" s="10"/>
      <c r="AER174" s="10"/>
      <c r="AES174" s="10"/>
      <c r="AET174" s="10"/>
      <c r="AEU174" s="10"/>
      <c r="AEV174" s="10"/>
      <c r="AEW174" s="10"/>
      <c r="AEX174" s="10"/>
      <c r="AEY174" s="10"/>
      <c r="AEZ174" s="10"/>
      <c r="AFA174" s="10"/>
      <c r="AFB174" s="10"/>
      <c r="AFC174" s="10"/>
      <c r="AFD174" s="10"/>
      <c r="AFE174" s="10"/>
      <c r="AFF174" s="10"/>
      <c r="AFG174" s="10"/>
      <c r="AFH174" s="10"/>
      <c r="AFI174" s="10"/>
      <c r="AFJ174" s="10"/>
      <c r="AFK174" s="10"/>
      <c r="AFL174" s="10"/>
      <c r="AFM174" s="10"/>
      <c r="AFN174" s="10"/>
      <c r="AFO174" s="10"/>
      <c r="AFP174" s="10"/>
      <c r="AFQ174" s="10"/>
      <c r="AFR174" s="10"/>
      <c r="AFS174" s="10"/>
      <c r="AFT174" s="10"/>
      <c r="AFU174" s="10"/>
      <c r="AFV174" s="10"/>
      <c r="AFW174" s="10"/>
      <c r="AFX174" s="10"/>
      <c r="AFY174" s="10"/>
      <c r="AFZ174" s="10"/>
      <c r="AGA174" s="10"/>
      <c r="AGB174" s="10"/>
      <c r="AGC174" s="10"/>
      <c r="AGD174" s="10"/>
      <c r="AGE174" s="10"/>
      <c r="AGF174" s="10"/>
      <c r="AGG174" s="10"/>
      <c r="AGH174" s="10"/>
      <c r="AGI174" s="10"/>
      <c r="AGJ174" s="10"/>
      <c r="AGK174" s="10"/>
      <c r="AGL174" s="10"/>
      <c r="AGM174" s="10"/>
      <c r="AGN174" s="10"/>
      <c r="AGO174" s="10"/>
      <c r="AGP174" s="10"/>
      <c r="AGQ174" s="10"/>
      <c r="AGR174" s="10"/>
      <c r="AGS174" s="10"/>
      <c r="AGT174" s="10"/>
      <c r="AGU174" s="10"/>
      <c r="AGV174" s="10"/>
      <c r="AGW174" s="10"/>
      <c r="AGX174" s="10"/>
      <c r="AGY174" s="10"/>
      <c r="AGZ174" s="10"/>
      <c r="AHA174" s="10"/>
      <c r="AHB174" s="10"/>
      <c r="AHC174" s="10"/>
      <c r="AHD174" s="10"/>
      <c r="AHE174" s="10"/>
      <c r="AHF174" s="10"/>
      <c r="AHG174" s="10"/>
      <c r="AHH174" s="10"/>
      <c r="AHI174" s="10"/>
      <c r="AHJ174" s="10"/>
      <c r="AHK174" s="10"/>
      <c r="AHL174" s="10"/>
      <c r="AHM174" s="10"/>
      <c r="AHN174" s="10"/>
      <c r="AHO174" s="10"/>
      <c r="AHP174" s="10"/>
      <c r="AHQ174" s="10"/>
      <c r="AHR174" s="10"/>
      <c r="AHS174" s="10"/>
      <c r="AHT174" s="10"/>
      <c r="AHU174" s="10"/>
      <c r="AHV174" s="10"/>
      <c r="AHW174" s="10"/>
      <c r="AHX174" s="10"/>
      <c r="AHY174" s="10"/>
      <c r="AHZ174" s="10"/>
      <c r="AIA174" s="10"/>
      <c r="AIB174" s="10"/>
      <c r="AIC174" s="10"/>
      <c r="AID174" s="10"/>
      <c r="AIE174" s="10"/>
      <c r="AIF174" s="10"/>
      <c r="AIG174" s="10"/>
      <c r="AIH174" s="10"/>
      <c r="AII174" s="10"/>
      <c r="AIJ174" s="10"/>
      <c r="AIK174" s="10"/>
      <c r="AIL174" s="10"/>
      <c r="AIM174" s="10"/>
      <c r="AIN174" s="10"/>
      <c r="AIO174" s="10"/>
      <c r="AIP174" s="10"/>
      <c r="AIQ174" s="10"/>
      <c r="AIR174" s="10"/>
      <c r="AIS174" s="10"/>
      <c r="AIT174" s="10"/>
      <c r="AIU174" s="10"/>
      <c r="AIV174" s="10"/>
      <c r="AIW174" s="10"/>
      <c r="AIX174" s="10"/>
      <c r="AIY174" s="10"/>
      <c r="AIZ174" s="10"/>
      <c r="AJA174" s="10"/>
      <c r="AJB174" s="10"/>
      <c r="AJC174" s="10"/>
      <c r="AJD174" s="10"/>
      <c r="AJE174" s="10"/>
      <c r="AJF174" s="10"/>
      <c r="AJG174" s="10"/>
      <c r="AJH174" s="10"/>
      <c r="AJI174" s="10"/>
      <c r="AJJ174" s="10"/>
      <c r="AJK174" s="10"/>
      <c r="AJL174" s="10"/>
      <c r="AJM174" s="10"/>
      <c r="AJN174" s="10"/>
      <c r="AJO174" s="10"/>
      <c r="AJP174" s="10"/>
      <c r="AJQ174" s="10"/>
      <c r="AJR174" s="10"/>
      <c r="AJS174" s="10"/>
      <c r="AJT174" s="10"/>
      <c r="AJU174" s="10"/>
      <c r="AJV174" s="10"/>
      <c r="AJW174" s="10"/>
      <c r="AJX174" s="10"/>
      <c r="AJY174" s="10"/>
      <c r="AJZ174" s="10"/>
      <c r="AKA174" s="10"/>
      <c r="AKB174" s="10"/>
      <c r="AKC174" s="10"/>
      <c r="AKD174" s="10"/>
      <c r="AKE174" s="10"/>
      <c r="AKF174" s="10"/>
      <c r="AKG174" s="10"/>
      <c r="AKH174" s="10"/>
      <c r="AKI174" s="10"/>
      <c r="AKJ174" s="10"/>
      <c r="AKK174" s="10"/>
      <c r="AKL174" s="10"/>
      <c r="AKM174" s="10"/>
      <c r="AKN174" s="10"/>
      <c r="AKO174" s="10"/>
      <c r="AKP174" s="10"/>
      <c r="AKQ174" s="10"/>
      <c r="AKR174" s="10"/>
      <c r="AKS174" s="10"/>
      <c r="AKT174" s="10"/>
      <c r="AKU174" s="10"/>
      <c r="AKV174" s="10"/>
      <c r="AKW174" s="10"/>
      <c r="AKX174" s="10"/>
      <c r="AKY174" s="10"/>
      <c r="AKZ174" s="10"/>
      <c r="ALA174" s="10"/>
      <c r="ALB174" s="10"/>
      <c r="ALC174" s="10"/>
      <c r="ALD174" s="10"/>
      <c r="ALE174" s="10"/>
      <c r="ALF174" s="10"/>
      <c r="ALG174" s="10"/>
      <c r="ALH174" s="10"/>
      <c r="ALI174" s="10"/>
      <c r="ALJ174" s="10"/>
      <c r="ALK174" s="10"/>
      <c r="ALL174" s="10"/>
      <c r="ALM174" s="10"/>
      <c r="ALN174" s="10"/>
      <c r="ALO174" s="10"/>
      <c r="ALP174" s="10"/>
      <c r="ALQ174" s="10"/>
      <c r="ALR174" s="10"/>
      <c r="ALS174" s="10"/>
      <c r="ALT174" s="10"/>
      <c r="ALU174" s="10"/>
      <c r="ALV174" s="10"/>
      <c r="ALW174" s="10"/>
      <c r="ALX174" s="10"/>
      <c r="ALY174" s="10"/>
      <c r="ALZ174" s="10"/>
    </row>
    <row r="175" spans="1:1022">
      <c r="A175" s="31" t="s">
        <v>115</v>
      </c>
      <c r="B175" s="16" t="s">
        <v>710</v>
      </c>
      <c r="C175" s="16" t="s">
        <v>711</v>
      </c>
      <c r="D175" s="25"/>
      <c r="E175" s="26"/>
      <c r="F175" s="16" t="s">
        <v>712</v>
      </c>
      <c r="G175" s="17" t="s">
        <v>713</v>
      </c>
      <c r="H175" s="17">
        <v>5</v>
      </c>
      <c r="I175" s="16" t="s">
        <v>26</v>
      </c>
      <c r="J175" s="19" t="e">
        <f>SUM(#REF!)</f>
        <v>#REF!</v>
      </c>
      <c r="K175" s="18">
        <v>7.5</v>
      </c>
      <c r="L175" s="18">
        <f>SUM(K175*H175)</f>
        <v>37.5</v>
      </c>
      <c r="M175" s="19">
        <f>SUM(L175)</f>
        <v>37.5</v>
      </c>
      <c r="N175" s="34" t="s">
        <v>696</v>
      </c>
      <c r="O175" s="56" t="s">
        <v>714</v>
      </c>
      <c r="P175" s="56">
        <v>41842</v>
      </c>
      <c r="Q175" s="56">
        <v>41915</v>
      </c>
      <c r="R175" s="56"/>
      <c r="S175" s="16" t="s">
        <v>715</v>
      </c>
      <c r="T175" s="10"/>
      <c r="U175" s="10"/>
    </row>
    <row r="176" spans="1:1022">
      <c r="A176" s="31"/>
      <c r="B176" s="31"/>
      <c r="C176" s="31"/>
      <c r="D176" s="31"/>
      <c r="E176" s="32"/>
      <c r="F176" s="31"/>
      <c r="G176" s="32"/>
      <c r="H176" s="32"/>
      <c r="I176" s="31"/>
      <c r="J176" s="65"/>
      <c r="K176" s="31"/>
      <c r="L176" s="31"/>
      <c r="M176" s="31"/>
      <c r="N176" s="32"/>
      <c r="O176" s="32"/>
      <c r="P176" s="56"/>
      <c r="Q176" s="56"/>
      <c r="R176" s="56"/>
      <c r="S176" s="31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  <c r="XL176" s="10"/>
      <c r="XM176" s="10"/>
      <c r="XN176" s="10"/>
      <c r="XO176" s="10"/>
      <c r="XP176" s="10"/>
      <c r="XQ176" s="10"/>
      <c r="XR176" s="10"/>
      <c r="XS176" s="10"/>
      <c r="XT176" s="10"/>
      <c r="XU176" s="10"/>
      <c r="XV176" s="10"/>
      <c r="XW176" s="10"/>
      <c r="XX176" s="10"/>
      <c r="XY176" s="10"/>
      <c r="XZ176" s="10"/>
      <c r="YA176" s="10"/>
      <c r="YB176" s="10"/>
      <c r="YC176" s="10"/>
      <c r="YD176" s="10"/>
      <c r="YE176" s="10"/>
      <c r="YF176" s="10"/>
      <c r="YG176" s="10"/>
      <c r="YH176" s="10"/>
      <c r="YI176" s="10"/>
      <c r="YJ176" s="10"/>
      <c r="YK176" s="10"/>
      <c r="YL176" s="10"/>
      <c r="YM176" s="10"/>
      <c r="YN176" s="10"/>
      <c r="YO176" s="10"/>
      <c r="YP176" s="10"/>
      <c r="YQ176" s="10"/>
      <c r="YR176" s="10"/>
      <c r="YS176" s="10"/>
      <c r="YT176" s="10"/>
      <c r="YU176" s="10"/>
      <c r="YV176" s="10"/>
      <c r="YW176" s="10"/>
      <c r="YX176" s="10"/>
      <c r="YY176" s="10"/>
      <c r="YZ176" s="10"/>
      <c r="ZA176" s="10"/>
      <c r="ZB176" s="10"/>
      <c r="ZC176" s="10"/>
      <c r="ZD176" s="10"/>
      <c r="ZE176" s="10"/>
      <c r="ZF176" s="10"/>
      <c r="ZG176" s="10"/>
      <c r="ZH176" s="10"/>
      <c r="ZI176" s="10"/>
      <c r="ZJ176" s="10"/>
      <c r="ZK176" s="10"/>
      <c r="ZL176" s="10"/>
      <c r="ZM176" s="10"/>
      <c r="ZN176" s="10"/>
      <c r="ZO176" s="10"/>
      <c r="ZP176" s="10"/>
      <c r="ZQ176" s="10"/>
      <c r="ZR176" s="10"/>
      <c r="ZS176" s="10"/>
      <c r="ZT176" s="10"/>
      <c r="ZU176" s="10"/>
      <c r="ZV176" s="10"/>
      <c r="ZW176" s="10"/>
      <c r="ZX176" s="10"/>
      <c r="ZY176" s="10"/>
      <c r="ZZ176" s="10"/>
      <c r="AAA176" s="10"/>
      <c r="AAB176" s="10"/>
      <c r="AAC176" s="10"/>
      <c r="AAD176" s="10"/>
      <c r="AAE176" s="10"/>
      <c r="AAF176" s="10"/>
      <c r="AAG176" s="10"/>
      <c r="AAH176" s="10"/>
      <c r="AAI176" s="10"/>
      <c r="AAJ176" s="10"/>
      <c r="AAK176" s="10"/>
      <c r="AAL176" s="10"/>
      <c r="AAM176" s="10"/>
      <c r="AAN176" s="10"/>
      <c r="AAO176" s="10"/>
      <c r="AAP176" s="10"/>
      <c r="AAQ176" s="10"/>
      <c r="AAR176" s="10"/>
      <c r="AAS176" s="10"/>
      <c r="AAT176" s="10"/>
      <c r="AAU176" s="10"/>
      <c r="AAV176" s="10"/>
      <c r="AAW176" s="10"/>
      <c r="AAX176" s="10"/>
      <c r="AAY176" s="10"/>
      <c r="AAZ176" s="10"/>
      <c r="ABA176" s="10"/>
      <c r="ABB176" s="10"/>
      <c r="ABC176" s="10"/>
      <c r="ABD176" s="10"/>
      <c r="ABE176" s="10"/>
      <c r="ABF176" s="10"/>
      <c r="ABG176" s="10"/>
      <c r="ABH176" s="10"/>
      <c r="ABI176" s="10"/>
      <c r="ABJ176" s="10"/>
      <c r="ABK176" s="10"/>
      <c r="ABL176" s="10"/>
      <c r="ABM176" s="10"/>
      <c r="ABN176" s="10"/>
      <c r="ABO176" s="10"/>
      <c r="ABP176" s="10"/>
      <c r="ABQ176" s="10"/>
      <c r="ABR176" s="10"/>
      <c r="ABS176" s="10"/>
      <c r="ABT176" s="10"/>
      <c r="ABU176" s="10"/>
      <c r="ABV176" s="10"/>
      <c r="ABW176" s="10"/>
      <c r="ABX176" s="10"/>
      <c r="ABY176" s="10"/>
      <c r="ABZ176" s="10"/>
      <c r="ACA176" s="10"/>
      <c r="ACB176" s="10"/>
      <c r="ACC176" s="10"/>
      <c r="ACD176" s="10"/>
      <c r="ACE176" s="10"/>
      <c r="ACF176" s="10"/>
      <c r="ACG176" s="10"/>
      <c r="ACH176" s="10"/>
      <c r="ACI176" s="10"/>
      <c r="ACJ176" s="10"/>
      <c r="ACK176" s="10"/>
      <c r="ACL176" s="10"/>
      <c r="ACM176" s="10"/>
      <c r="ACN176" s="10"/>
      <c r="ACO176" s="10"/>
      <c r="ACP176" s="10"/>
      <c r="ACQ176" s="10"/>
      <c r="ACR176" s="10"/>
      <c r="ACS176" s="10"/>
      <c r="ACT176" s="10"/>
      <c r="ACU176" s="10"/>
      <c r="ACV176" s="10"/>
      <c r="ACW176" s="10"/>
      <c r="ACX176" s="10"/>
      <c r="ACY176" s="10"/>
      <c r="ACZ176" s="10"/>
      <c r="ADA176" s="10"/>
      <c r="ADB176" s="10"/>
      <c r="ADC176" s="10"/>
      <c r="ADD176" s="10"/>
      <c r="ADE176" s="10"/>
      <c r="ADF176" s="10"/>
      <c r="ADG176" s="10"/>
      <c r="ADH176" s="10"/>
      <c r="ADI176" s="10"/>
      <c r="ADJ176" s="10"/>
      <c r="ADK176" s="10"/>
      <c r="ADL176" s="10"/>
      <c r="ADM176" s="10"/>
      <c r="ADN176" s="10"/>
      <c r="ADO176" s="10"/>
      <c r="ADP176" s="10"/>
      <c r="ADQ176" s="10"/>
      <c r="ADR176" s="10"/>
      <c r="ADS176" s="10"/>
      <c r="ADT176" s="10"/>
      <c r="ADU176" s="10"/>
      <c r="ADV176" s="10"/>
      <c r="ADW176" s="10"/>
      <c r="ADX176" s="10"/>
      <c r="ADY176" s="10"/>
      <c r="ADZ176" s="10"/>
      <c r="AEA176" s="10"/>
      <c r="AEB176" s="10"/>
      <c r="AEC176" s="10"/>
      <c r="AED176" s="10"/>
      <c r="AEE176" s="10"/>
      <c r="AEF176" s="10"/>
      <c r="AEG176" s="10"/>
      <c r="AEH176" s="10"/>
      <c r="AEI176" s="10"/>
      <c r="AEJ176" s="10"/>
      <c r="AEK176" s="10"/>
      <c r="AEL176" s="10"/>
      <c r="AEM176" s="10"/>
      <c r="AEN176" s="10"/>
      <c r="AEO176" s="10"/>
      <c r="AEP176" s="10"/>
      <c r="AEQ176" s="10"/>
      <c r="AER176" s="10"/>
      <c r="AES176" s="10"/>
      <c r="AET176" s="10"/>
      <c r="AEU176" s="10"/>
      <c r="AEV176" s="10"/>
      <c r="AEW176" s="10"/>
      <c r="AEX176" s="10"/>
      <c r="AEY176" s="10"/>
      <c r="AEZ176" s="10"/>
      <c r="AFA176" s="10"/>
      <c r="AFB176" s="10"/>
      <c r="AFC176" s="10"/>
      <c r="AFD176" s="10"/>
      <c r="AFE176" s="10"/>
      <c r="AFF176" s="10"/>
      <c r="AFG176" s="10"/>
      <c r="AFH176" s="10"/>
      <c r="AFI176" s="10"/>
      <c r="AFJ176" s="10"/>
      <c r="AFK176" s="10"/>
      <c r="AFL176" s="10"/>
      <c r="AFM176" s="10"/>
      <c r="AFN176" s="10"/>
      <c r="AFO176" s="10"/>
      <c r="AFP176" s="10"/>
      <c r="AFQ176" s="10"/>
      <c r="AFR176" s="10"/>
      <c r="AFS176" s="10"/>
      <c r="AFT176" s="10"/>
      <c r="AFU176" s="10"/>
      <c r="AFV176" s="10"/>
      <c r="AFW176" s="10"/>
      <c r="AFX176" s="10"/>
      <c r="AFY176" s="10"/>
      <c r="AFZ176" s="10"/>
      <c r="AGA176" s="10"/>
      <c r="AGB176" s="10"/>
      <c r="AGC176" s="10"/>
      <c r="AGD176" s="10"/>
      <c r="AGE176" s="10"/>
      <c r="AGF176" s="10"/>
      <c r="AGG176" s="10"/>
      <c r="AGH176" s="10"/>
      <c r="AGI176" s="10"/>
      <c r="AGJ176" s="10"/>
      <c r="AGK176" s="10"/>
      <c r="AGL176" s="10"/>
      <c r="AGM176" s="10"/>
      <c r="AGN176" s="10"/>
      <c r="AGO176" s="10"/>
      <c r="AGP176" s="10"/>
      <c r="AGQ176" s="10"/>
      <c r="AGR176" s="10"/>
      <c r="AGS176" s="10"/>
      <c r="AGT176" s="10"/>
      <c r="AGU176" s="10"/>
      <c r="AGV176" s="10"/>
      <c r="AGW176" s="10"/>
      <c r="AGX176" s="10"/>
      <c r="AGY176" s="10"/>
      <c r="AGZ176" s="10"/>
      <c r="AHA176" s="10"/>
      <c r="AHB176" s="10"/>
      <c r="AHC176" s="10"/>
      <c r="AHD176" s="10"/>
      <c r="AHE176" s="10"/>
      <c r="AHF176" s="10"/>
      <c r="AHG176" s="10"/>
      <c r="AHH176" s="10"/>
      <c r="AHI176" s="10"/>
      <c r="AHJ176" s="10"/>
      <c r="AHK176" s="10"/>
      <c r="AHL176" s="10"/>
      <c r="AHM176" s="10"/>
      <c r="AHN176" s="10"/>
      <c r="AHO176" s="10"/>
      <c r="AHP176" s="10"/>
      <c r="AHQ176" s="10"/>
      <c r="AHR176" s="10"/>
      <c r="AHS176" s="10"/>
      <c r="AHT176" s="10"/>
      <c r="AHU176" s="10"/>
      <c r="AHV176" s="10"/>
      <c r="AHW176" s="10"/>
      <c r="AHX176" s="10"/>
      <c r="AHY176" s="10"/>
      <c r="AHZ176" s="10"/>
      <c r="AIA176" s="10"/>
      <c r="AIB176" s="10"/>
      <c r="AIC176" s="10"/>
      <c r="AID176" s="10"/>
      <c r="AIE176" s="10"/>
      <c r="AIF176" s="10"/>
      <c r="AIG176" s="10"/>
      <c r="AIH176" s="10"/>
      <c r="AII176" s="10"/>
      <c r="AIJ176" s="10"/>
      <c r="AIK176" s="10"/>
      <c r="AIL176" s="10"/>
      <c r="AIM176" s="10"/>
      <c r="AIN176" s="10"/>
      <c r="AIO176" s="10"/>
      <c r="AIP176" s="10"/>
      <c r="AIQ176" s="10"/>
      <c r="AIR176" s="10"/>
      <c r="AIS176" s="10"/>
      <c r="AIT176" s="10"/>
      <c r="AIU176" s="10"/>
      <c r="AIV176" s="10"/>
      <c r="AIW176" s="10"/>
      <c r="AIX176" s="10"/>
      <c r="AIY176" s="10"/>
      <c r="AIZ176" s="10"/>
      <c r="AJA176" s="10"/>
      <c r="AJB176" s="10"/>
      <c r="AJC176" s="10"/>
      <c r="AJD176" s="10"/>
      <c r="AJE176" s="10"/>
      <c r="AJF176" s="10"/>
      <c r="AJG176" s="10"/>
      <c r="AJH176" s="10"/>
      <c r="AJI176" s="10"/>
      <c r="AJJ176" s="10"/>
      <c r="AJK176" s="10"/>
      <c r="AJL176" s="10"/>
      <c r="AJM176" s="10"/>
      <c r="AJN176" s="10"/>
      <c r="AJO176" s="10"/>
      <c r="AJP176" s="10"/>
      <c r="AJQ176" s="10"/>
      <c r="AJR176" s="10"/>
      <c r="AJS176" s="10"/>
      <c r="AJT176" s="10"/>
      <c r="AJU176" s="10"/>
      <c r="AJV176" s="10"/>
      <c r="AJW176" s="10"/>
      <c r="AJX176" s="10"/>
      <c r="AJY176" s="10"/>
      <c r="AJZ176" s="10"/>
      <c r="AKA176" s="10"/>
      <c r="AKB176" s="10"/>
      <c r="AKC176" s="10"/>
      <c r="AKD176" s="10"/>
      <c r="AKE176" s="10"/>
      <c r="AKF176" s="10"/>
      <c r="AKG176" s="10"/>
      <c r="AKH176" s="10"/>
      <c r="AKI176" s="10"/>
      <c r="AKJ176" s="10"/>
      <c r="AKK176" s="10"/>
      <c r="AKL176" s="10"/>
      <c r="AKM176" s="10"/>
      <c r="AKN176" s="10"/>
      <c r="AKO176" s="10"/>
      <c r="AKP176" s="10"/>
      <c r="AKQ176" s="10"/>
      <c r="AKR176" s="10"/>
      <c r="AKS176" s="10"/>
      <c r="AKT176" s="10"/>
      <c r="AKU176" s="10"/>
      <c r="AKV176" s="10"/>
      <c r="AKW176" s="10"/>
      <c r="AKX176" s="10"/>
      <c r="AKY176" s="10"/>
      <c r="AKZ176" s="10"/>
      <c r="ALA176" s="10"/>
      <c r="ALB176" s="10"/>
      <c r="ALC176" s="10"/>
      <c r="ALD176" s="10"/>
      <c r="ALE176" s="10"/>
      <c r="ALF176" s="10"/>
      <c r="ALG176" s="10"/>
      <c r="ALH176" s="10"/>
      <c r="ALI176" s="10"/>
      <c r="ALJ176" s="10"/>
      <c r="ALK176" s="10"/>
      <c r="ALL176" s="10"/>
      <c r="ALM176" s="10"/>
      <c r="ALN176" s="10"/>
      <c r="ALO176" s="10"/>
      <c r="ALP176" s="10"/>
      <c r="ALQ176" s="10"/>
      <c r="ALR176" s="10"/>
      <c r="ALS176" s="10"/>
      <c r="ALT176" s="10"/>
      <c r="ALU176" s="10"/>
      <c r="ALV176" s="10"/>
      <c r="ALW176" s="10"/>
      <c r="ALX176" s="10"/>
      <c r="ALY176" s="10"/>
      <c r="ALZ176" s="10"/>
    </row>
    <row r="177" spans="1:1022">
      <c r="A177" s="16" t="s">
        <v>115</v>
      </c>
      <c r="B177" s="16" t="s">
        <v>716</v>
      </c>
      <c r="C177" s="16" t="s">
        <v>717</v>
      </c>
      <c r="D177" s="16"/>
      <c r="E177" s="17"/>
      <c r="F177" s="16" t="s">
        <v>718</v>
      </c>
      <c r="G177" s="17"/>
      <c r="H177" s="17">
        <v>1</v>
      </c>
      <c r="I177" s="16" t="s">
        <v>26</v>
      </c>
      <c r="J177" s="19" t="e">
        <f>SUM(#REF!)</f>
        <v>#REF!</v>
      </c>
      <c r="K177" s="18">
        <v>57</v>
      </c>
      <c r="L177" s="18">
        <f>SUM(K177*H177)</f>
        <v>57</v>
      </c>
      <c r="M177" s="19">
        <f>SUM(L177)</f>
        <v>57</v>
      </c>
      <c r="N177" s="34">
        <v>1020</v>
      </c>
      <c r="O177" s="56" t="s">
        <v>719</v>
      </c>
      <c r="P177" s="56">
        <v>41914</v>
      </c>
      <c r="Q177" s="56" t="s">
        <v>122</v>
      </c>
      <c r="R177" s="117" t="s">
        <v>720</v>
      </c>
      <c r="S177" s="16" t="s">
        <v>721</v>
      </c>
      <c r="T177" s="10"/>
      <c r="U177" s="10"/>
    </row>
    <row r="178" spans="1:1022">
      <c r="A178" s="31"/>
      <c r="B178" s="31"/>
      <c r="C178" s="31" t="s">
        <v>722</v>
      </c>
      <c r="D178" s="31"/>
      <c r="E178" s="32"/>
      <c r="F178" s="31"/>
      <c r="G178" s="32"/>
      <c r="H178" s="32"/>
      <c r="I178" s="31"/>
      <c r="J178" s="65"/>
      <c r="K178" s="31"/>
      <c r="L178" s="31"/>
      <c r="M178" s="31"/>
      <c r="N178" s="32"/>
      <c r="O178" s="32"/>
      <c r="P178" s="56"/>
      <c r="Q178" s="56"/>
      <c r="R178" s="56"/>
      <c r="S178" s="31"/>
    </row>
    <row r="179" spans="1:1022">
      <c r="A179" s="16" t="s">
        <v>90</v>
      </c>
      <c r="B179" s="16" t="s">
        <v>723</v>
      </c>
      <c r="C179" s="16" t="s">
        <v>724</v>
      </c>
      <c r="D179" s="16"/>
      <c r="E179" s="17"/>
      <c r="F179" s="16" t="s">
        <v>725</v>
      </c>
      <c r="G179" s="17" t="s">
        <v>726</v>
      </c>
      <c r="H179" s="96">
        <v>7</v>
      </c>
      <c r="I179" s="16" t="s">
        <v>26</v>
      </c>
      <c r="J179" s="19" t="e">
        <f>SUM(#REF!)</f>
        <v>#REF!</v>
      </c>
      <c r="K179" s="18">
        <f>53.88/100</f>
        <v>0.53880000000000006</v>
      </c>
      <c r="L179" s="18">
        <f>SUM(K179*H179)</f>
        <v>3.7716000000000003</v>
      </c>
      <c r="M179" s="19">
        <f>SUM(L179)</f>
        <v>3.7716000000000003</v>
      </c>
      <c r="N179" s="34">
        <v>11000</v>
      </c>
      <c r="O179" s="27" t="s">
        <v>727</v>
      </c>
      <c r="P179" s="27">
        <v>41885</v>
      </c>
      <c r="Q179" s="27">
        <v>41897</v>
      </c>
      <c r="R179" s="27" t="s">
        <v>728</v>
      </c>
      <c r="S179" s="16"/>
      <c r="T179" s="10"/>
      <c r="U179" s="10"/>
      <c r="AMA179" s="12"/>
      <c r="AMB179" s="12"/>
      <c r="AMC179" s="12"/>
      <c r="AMD179" s="12"/>
      <c r="AME179" s="12"/>
      <c r="AMF179" s="12"/>
      <c r="AMG179" s="12"/>
      <c r="AMH179" s="12"/>
    </row>
    <row r="180" spans="1:1022">
      <c r="A180" s="16" t="s">
        <v>90</v>
      </c>
      <c r="B180" s="16" t="s">
        <v>729</v>
      </c>
      <c r="C180" s="16" t="s">
        <v>730</v>
      </c>
      <c r="D180" s="16"/>
      <c r="E180" s="17"/>
      <c r="F180" s="16" t="s">
        <v>725</v>
      </c>
      <c r="G180" s="17"/>
      <c r="H180" s="96">
        <v>4</v>
      </c>
      <c r="I180" s="16" t="s">
        <v>26</v>
      </c>
      <c r="J180" s="19"/>
      <c r="K180" s="18"/>
      <c r="L180" s="18"/>
      <c r="M180" s="19"/>
      <c r="N180" s="34">
        <v>4050</v>
      </c>
      <c r="O180" s="27" t="s">
        <v>731</v>
      </c>
      <c r="P180" s="27">
        <v>41977</v>
      </c>
      <c r="Q180" s="27">
        <v>41995</v>
      </c>
      <c r="R180" s="27"/>
      <c r="S180" s="16"/>
      <c r="T180" s="10"/>
      <c r="U180" s="10"/>
      <c r="AMA180" s="12"/>
      <c r="AMB180" s="12"/>
      <c r="AMC180" s="12"/>
      <c r="AMD180" s="12"/>
      <c r="AME180" s="12"/>
      <c r="AMF180" s="12"/>
      <c r="AMG180" s="12"/>
      <c r="AMH180" s="12"/>
    </row>
    <row r="181" spans="1:1022">
      <c r="A181" s="31"/>
      <c r="B181" s="31"/>
      <c r="C181" s="31"/>
      <c r="D181" s="31"/>
      <c r="E181" s="32"/>
      <c r="F181" s="31"/>
      <c r="G181" s="32"/>
      <c r="H181" s="32"/>
      <c r="I181" s="31"/>
      <c r="J181" s="65"/>
      <c r="K181" s="31"/>
      <c r="L181" s="31"/>
      <c r="M181" s="31"/>
      <c r="N181" s="32"/>
      <c r="O181" s="32"/>
      <c r="P181" s="56"/>
      <c r="Q181" s="56"/>
      <c r="R181" s="56"/>
      <c r="S181" s="31"/>
    </row>
    <row r="182" spans="1:1022">
      <c r="A182" s="138" t="s">
        <v>732</v>
      </c>
      <c r="B182" s="25" t="s">
        <v>733</v>
      </c>
      <c r="C182" s="138" t="s">
        <v>734</v>
      </c>
      <c r="D182" s="138"/>
      <c r="E182" s="30"/>
      <c r="F182" s="138"/>
      <c r="G182" s="30"/>
      <c r="H182" s="30">
        <v>1</v>
      </c>
      <c r="I182" s="138" t="s">
        <v>26</v>
      </c>
      <c r="J182" s="138"/>
      <c r="K182" s="138"/>
      <c r="L182" s="138"/>
      <c r="M182" s="138"/>
      <c r="N182" s="163">
        <v>1000</v>
      </c>
      <c r="O182" s="32" t="s">
        <v>735</v>
      </c>
      <c r="P182" s="56">
        <v>41934</v>
      </c>
      <c r="Q182" s="56">
        <v>41953</v>
      </c>
      <c r="R182" s="56"/>
      <c r="S182" s="31" t="s">
        <v>736</v>
      </c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  <c r="XL182" s="10"/>
      <c r="XM182" s="10"/>
      <c r="XN182" s="10"/>
      <c r="XO182" s="10"/>
      <c r="XP182" s="10"/>
      <c r="XQ182" s="10"/>
      <c r="XR182" s="10"/>
      <c r="XS182" s="10"/>
      <c r="XT182" s="10"/>
      <c r="XU182" s="10"/>
      <c r="XV182" s="10"/>
      <c r="XW182" s="10"/>
      <c r="XX182" s="10"/>
      <c r="XY182" s="10"/>
      <c r="XZ182" s="10"/>
      <c r="YA182" s="10"/>
      <c r="YB182" s="10"/>
      <c r="YC182" s="10"/>
      <c r="YD182" s="10"/>
      <c r="YE182" s="10"/>
      <c r="YF182" s="10"/>
      <c r="YG182" s="10"/>
      <c r="YH182" s="10"/>
      <c r="YI182" s="10"/>
      <c r="YJ182" s="10"/>
      <c r="YK182" s="10"/>
      <c r="YL182" s="10"/>
      <c r="YM182" s="10"/>
      <c r="YN182" s="10"/>
      <c r="YO182" s="10"/>
      <c r="YP182" s="10"/>
      <c r="YQ182" s="10"/>
      <c r="YR182" s="10"/>
      <c r="YS182" s="10"/>
      <c r="YT182" s="10"/>
      <c r="YU182" s="10"/>
      <c r="YV182" s="10"/>
      <c r="YW182" s="10"/>
      <c r="YX182" s="10"/>
      <c r="YY182" s="10"/>
      <c r="YZ182" s="10"/>
      <c r="ZA182" s="10"/>
      <c r="ZB182" s="10"/>
      <c r="ZC182" s="10"/>
      <c r="ZD182" s="10"/>
      <c r="ZE182" s="10"/>
      <c r="ZF182" s="10"/>
      <c r="ZG182" s="10"/>
      <c r="ZH182" s="10"/>
      <c r="ZI182" s="10"/>
      <c r="ZJ182" s="10"/>
      <c r="ZK182" s="10"/>
      <c r="ZL182" s="10"/>
      <c r="ZM182" s="10"/>
      <c r="ZN182" s="10"/>
      <c r="ZO182" s="10"/>
      <c r="ZP182" s="10"/>
      <c r="ZQ182" s="10"/>
      <c r="ZR182" s="10"/>
      <c r="ZS182" s="10"/>
      <c r="ZT182" s="10"/>
      <c r="ZU182" s="10"/>
      <c r="ZV182" s="10"/>
      <c r="ZW182" s="10"/>
      <c r="ZX182" s="10"/>
      <c r="ZY182" s="10"/>
      <c r="ZZ182" s="10"/>
      <c r="AAA182" s="10"/>
      <c r="AAB182" s="10"/>
      <c r="AAC182" s="10"/>
      <c r="AAD182" s="10"/>
      <c r="AAE182" s="10"/>
      <c r="AAF182" s="10"/>
      <c r="AAG182" s="10"/>
      <c r="AAH182" s="10"/>
      <c r="AAI182" s="10"/>
      <c r="AAJ182" s="10"/>
      <c r="AAK182" s="10"/>
      <c r="AAL182" s="10"/>
      <c r="AAM182" s="10"/>
      <c r="AAN182" s="10"/>
      <c r="AAO182" s="10"/>
      <c r="AAP182" s="10"/>
      <c r="AAQ182" s="10"/>
      <c r="AAR182" s="10"/>
      <c r="AAS182" s="10"/>
      <c r="AAT182" s="10"/>
      <c r="AAU182" s="10"/>
      <c r="AAV182" s="10"/>
      <c r="AAW182" s="10"/>
      <c r="AAX182" s="10"/>
      <c r="AAY182" s="10"/>
      <c r="AAZ182" s="10"/>
      <c r="ABA182" s="10"/>
      <c r="ABB182" s="10"/>
      <c r="ABC182" s="10"/>
      <c r="ABD182" s="10"/>
      <c r="ABE182" s="10"/>
      <c r="ABF182" s="10"/>
      <c r="ABG182" s="10"/>
      <c r="ABH182" s="10"/>
      <c r="ABI182" s="10"/>
      <c r="ABJ182" s="10"/>
      <c r="ABK182" s="10"/>
      <c r="ABL182" s="10"/>
      <c r="ABM182" s="10"/>
      <c r="ABN182" s="10"/>
      <c r="ABO182" s="10"/>
      <c r="ABP182" s="10"/>
      <c r="ABQ182" s="10"/>
      <c r="ABR182" s="10"/>
      <c r="ABS182" s="10"/>
      <c r="ABT182" s="10"/>
      <c r="ABU182" s="10"/>
      <c r="ABV182" s="10"/>
      <c r="ABW182" s="10"/>
      <c r="ABX182" s="10"/>
      <c r="ABY182" s="10"/>
      <c r="ABZ182" s="10"/>
      <c r="ACA182" s="10"/>
      <c r="ACB182" s="10"/>
      <c r="ACC182" s="10"/>
      <c r="ACD182" s="10"/>
      <c r="ACE182" s="10"/>
      <c r="ACF182" s="10"/>
      <c r="ACG182" s="10"/>
      <c r="ACH182" s="10"/>
      <c r="ACI182" s="10"/>
      <c r="ACJ182" s="10"/>
      <c r="ACK182" s="10"/>
      <c r="ACL182" s="10"/>
      <c r="ACM182" s="10"/>
      <c r="ACN182" s="10"/>
      <c r="ACO182" s="10"/>
      <c r="ACP182" s="10"/>
      <c r="ACQ182" s="10"/>
      <c r="ACR182" s="10"/>
      <c r="ACS182" s="10"/>
      <c r="ACT182" s="10"/>
      <c r="ACU182" s="10"/>
      <c r="ACV182" s="10"/>
      <c r="ACW182" s="10"/>
      <c r="ACX182" s="10"/>
      <c r="ACY182" s="10"/>
      <c r="ACZ182" s="10"/>
      <c r="ADA182" s="10"/>
      <c r="ADB182" s="10"/>
      <c r="ADC182" s="10"/>
      <c r="ADD182" s="10"/>
      <c r="ADE182" s="10"/>
      <c r="ADF182" s="10"/>
      <c r="ADG182" s="10"/>
      <c r="ADH182" s="10"/>
      <c r="ADI182" s="10"/>
      <c r="ADJ182" s="10"/>
      <c r="ADK182" s="10"/>
      <c r="ADL182" s="10"/>
      <c r="ADM182" s="10"/>
      <c r="ADN182" s="10"/>
      <c r="ADO182" s="10"/>
      <c r="ADP182" s="10"/>
      <c r="ADQ182" s="10"/>
      <c r="ADR182" s="10"/>
      <c r="ADS182" s="10"/>
      <c r="ADT182" s="10"/>
      <c r="ADU182" s="10"/>
      <c r="ADV182" s="10"/>
      <c r="ADW182" s="10"/>
      <c r="ADX182" s="10"/>
      <c r="ADY182" s="10"/>
      <c r="ADZ182" s="10"/>
      <c r="AEA182" s="10"/>
      <c r="AEB182" s="10"/>
      <c r="AEC182" s="10"/>
      <c r="AED182" s="10"/>
      <c r="AEE182" s="10"/>
      <c r="AEF182" s="10"/>
      <c r="AEG182" s="10"/>
      <c r="AEH182" s="10"/>
      <c r="AEI182" s="10"/>
      <c r="AEJ182" s="10"/>
      <c r="AEK182" s="10"/>
      <c r="AEL182" s="10"/>
      <c r="AEM182" s="10"/>
      <c r="AEN182" s="10"/>
      <c r="AEO182" s="10"/>
      <c r="AEP182" s="10"/>
      <c r="AEQ182" s="10"/>
      <c r="AER182" s="10"/>
      <c r="AES182" s="10"/>
      <c r="AET182" s="10"/>
      <c r="AEU182" s="10"/>
      <c r="AEV182" s="10"/>
      <c r="AEW182" s="10"/>
      <c r="AEX182" s="10"/>
      <c r="AEY182" s="10"/>
      <c r="AEZ182" s="10"/>
      <c r="AFA182" s="10"/>
      <c r="AFB182" s="10"/>
      <c r="AFC182" s="10"/>
      <c r="AFD182" s="10"/>
      <c r="AFE182" s="10"/>
      <c r="AFF182" s="10"/>
      <c r="AFG182" s="10"/>
      <c r="AFH182" s="10"/>
      <c r="AFI182" s="10"/>
      <c r="AFJ182" s="10"/>
      <c r="AFK182" s="10"/>
      <c r="AFL182" s="10"/>
      <c r="AFM182" s="10"/>
      <c r="AFN182" s="10"/>
      <c r="AFO182" s="10"/>
      <c r="AFP182" s="10"/>
      <c r="AFQ182" s="10"/>
      <c r="AFR182" s="10"/>
      <c r="AFS182" s="10"/>
      <c r="AFT182" s="10"/>
      <c r="AFU182" s="10"/>
      <c r="AFV182" s="10"/>
      <c r="AFW182" s="10"/>
      <c r="AFX182" s="10"/>
      <c r="AFY182" s="10"/>
      <c r="AFZ182" s="10"/>
      <c r="AGA182" s="10"/>
      <c r="AGB182" s="10"/>
      <c r="AGC182" s="10"/>
      <c r="AGD182" s="10"/>
      <c r="AGE182" s="10"/>
      <c r="AGF182" s="10"/>
      <c r="AGG182" s="10"/>
      <c r="AGH182" s="10"/>
      <c r="AGI182" s="10"/>
      <c r="AGJ182" s="10"/>
      <c r="AGK182" s="10"/>
      <c r="AGL182" s="10"/>
      <c r="AGM182" s="10"/>
      <c r="AGN182" s="10"/>
      <c r="AGO182" s="10"/>
      <c r="AGP182" s="10"/>
      <c r="AGQ182" s="10"/>
      <c r="AGR182" s="10"/>
      <c r="AGS182" s="10"/>
      <c r="AGT182" s="10"/>
      <c r="AGU182" s="10"/>
      <c r="AGV182" s="10"/>
      <c r="AGW182" s="10"/>
      <c r="AGX182" s="10"/>
      <c r="AGY182" s="10"/>
      <c r="AGZ182" s="10"/>
      <c r="AHA182" s="10"/>
      <c r="AHB182" s="10"/>
      <c r="AHC182" s="10"/>
      <c r="AHD182" s="10"/>
      <c r="AHE182" s="10"/>
      <c r="AHF182" s="10"/>
      <c r="AHG182" s="10"/>
      <c r="AHH182" s="10"/>
      <c r="AHI182" s="10"/>
      <c r="AHJ182" s="10"/>
      <c r="AHK182" s="10"/>
      <c r="AHL182" s="10"/>
      <c r="AHM182" s="10"/>
      <c r="AHN182" s="10"/>
      <c r="AHO182" s="10"/>
      <c r="AHP182" s="10"/>
      <c r="AHQ182" s="10"/>
      <c r="AHR182" s="10"/>
      <c r="AHS182" s="10"/>
      <c r="AHT182" s="10"/>
      <c r="AHU182" s="10"/>
      <c r="AHV182" s="10"/>
      <c r="AHW182" s="10"/>
      <c r="AHX182" s="10"/>
      <c r="AHY182" s="10"/>
      <c r="AHZ182" s="10"/>
      <c r="AIA182" s="10"/>
      <c r="AIB182" s="10"/>
      <c r="AIC182" s="10"/>
      <c r="AID182" s="10"/>
      <c r="AIE182" s="10"/>
      <c r="AIF182" s="10"/>
      <c r="AIG182" s="10"/>
      <c r="AIH182" s="10"/>
      <c r="AII182" s="10"/>
      <c r="AIJ182" s="10"/>
      <c r="AIK182" s="10"/>
      <c r="AIL182" s="10"/>
      <c r="AIM182" s="10"/>
      <c r="AIN182" s="10"/>
      <c r="AIO182" s="10"/>
      <c r="AIP182" s="10"/>
      <c r="AIQ182" s="10"/>
      <c r="AIR182" s="10"/>
      <c r="AIS182" s="10"/>
      <c r="AIT182" s="10"/>
      <c r="AIU182" s="10"/>
      <c r="AIV182" s="10"/>
      <c r="AIW182" s="10"/>
      <c r="AIX182" s="10"/>
      <c r="AIY182" s="10"/>
      <c r="AIZ182" s="10"/>
      <c r="AJA182" s="10"/>
      <c r="AJB182" s="10"/>
      <c r="AJC182" s="10"/>
      <c r="AJD182" s="10"/>
      <c r="AJE182" s="10"/>
      <c r="AJF182" s="10"/>
      <c r="AJG182" s="10"/>
      <c r="AJH182" s="10"/>
      <c r="AJI182" s="10"/>
      <c r="AJJ182" s="10"/>
      <c r="AJK182" s="10"/>
      <c r="AJL182" s="10"/>
      <c r="AJM182" s="10"/>
      <c r="AJN182" s="10"/>
      <c r="AJO182" s="10"/>
      <c r="AJP182" s="10"/>
      <c r="AJQ182" s="10"/>
      <c r="AJR182" s="10"/>
      <c r="AJS182" s="10"/>
      <c r="AJT182" s="10"/>
      <c r="AJU182" s="10"/>
      <c r="AJV182" s="10"/>
      <c r="AJW182" s="10"/>
      <c r="AJX182" s="10"/>
      <c r="AJY182" s="10"/>
      <c r="AJZ182" s="10"/>
      <c r="AKA182" s="10"/>
      <c r="AKB182" s="10"/>
      <c r="AKC182" s="10"/>
      <c r="AKD182" s="10"/>
      <c r="AKE182" s="10"/>
      <c r="AKF182" s="10"/>
      <c r="AKG182" s="10"/>
      <c r="AKH182" s="10"/>
      <c r="AKI182" s="10"/>
      <c r="AKJ182" s="10"/>
      <c r="AKK182" s="10"/>
      <c r="AKL182" s="10"/>
      <c r="AKM182" s="10"/>
      <c r="AKN182" s="10"/>
      <c r="AKO182" s="10"/>
      <c r="AKP182" s="10"/>
      <c r="AKQ182" s="10"/>
      <c r="AKR182" s="10"/>
      <c r="AKS182" s="10"/>
      <c r="AKT182" s="10"/>
      <c r="AKU182" s="10"/>
      <c r="AKV182" s="10"/>
      <c r="AKW182" s="10"/>
      <c r="AKX182" s="10"/>
      <c r="AKY182" s="10"/>
      <c r="AKZ182" s="10"/>
      <c r="ALA182" s="10"/>
      <c r="ALB182" s="10"/>
      <c r="ALC182" s="10"/>
      <c r="ALD182" s="10"/>
      <c r="ALE182" s="10"/>
      <c r="ALF182" s="10"/>
      <c r="ALG182" s="10"/>
      <c r="ALH182" s="10"/>
      <c r="ALI182" s="10"/>
      <c r="ALJ182" s="10"/>
      <c r="ALK182" s="10"/>
      <c r="ALL182" s="10"/>
      <c r="ALM182" s="10"/>
      <c r="ALN182" s="10"/>
      <c r="ALO182" s="10"/>
      <c r="ALP182" s="10"/>
      <c r="ALQ182" s="10"/>
      <c r="ALR182" s="10"/>
      <c r="ALS182" s="10"/>
      <c r="ALT182" s="10"/>
      <c r="ALU182" s="10"/>
      <c r="ALV182" s="10"/>
      <c r="ALW182" s="10"/>
      <c r="ALX182" s="10"/>
      <c r="ALY182" s="10"/>
      <c r="ALZ182" s="10"/>
    </row>
    <row r="183" spans="1:1022">
      <c r="A183" s="25" t="s">
        <v>732</v>
      </c>
      <c r="B183" s="25" t="s">
        <v>733</v>
      </c>
      <c r="C183" s="25" t="s">
        <v>737</v>
      </c>
      <c r="D183" s="25"/>
      <c r="E183" s="26"/>
      <c r="F183" s="25"/>
      <c r="G183" s="26"/>
      <c r="H183" s="26"/>
      <c r="I183" s="25"/>
      <c r="J183" s="25"/>
      <c r="K183" s="25"/>
      <c r="L183" s="25"/>
      <c r="M183" s="25"/>
      <c r="N183" s="26"/>
      <c r="O183" s="32"/>
      <c r="P183" s="56"/>
      <c r="Q183" s="56"/>
      <c r="R183" s="56"/>
      <c r="S183" s="31" t="s">
        <v>738</v>
      </c>
      <c r="T183" s="164"/>
      <c r="U183" s="164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  <c r="BL183" s="165"/>
      <c r="BM183" s="165"/>
      <c r="BN183" s="165"/>
      <c r="BO183" s="165"/>
      <c r="BP183" s="165"/>
      <c r="BQ183" s="165"/>
      <c r="BR183" s="165"/>
      <c r="BS183" s="165"/>
      <c r="BT183" s="165"/>
      <c r="BU183" s="165"/>
      <c r="BV183" s="165"/>
      <c r="BW183" s="165"/>
      <c r="BX183" s="165"/>
      <c r="BY183" s="165"/>
      <c r="BZ183" s="165"/>
      <c r="CA183" s="165"/>
      <c r="CB183" s="165"/>
      <c r="CC183" s="165"/>
      <c r="CD183" s="165"/>
      <c r="CE183" s="165"/>
      <c r="CF183" s="165"/>
      <c r="CG183" s="165"/>
      <c r="CH183" s="165"/>
      <c r="CI183" s="165"/>
      <c r="CJ183" s="165"/>
      <c r="CK183" s="165"/>
      <c r="CL183" s="165"/>
      <c r="CM183" s="165"/>
      <c r="CN183" s="165"/>
      <c r="CO183" s="165"/>
      <c r="CP183" s="165"/>
      <c r="CQ183" s="165"/>
      <c r="CR183" s="165"/>
      <c r="CS183" s="165"/>
      <c r="CT183" s="165"/>
      <c r="CU183" s="165"/>
      <c r="CV183" s="165"/>
      <c r="CW183" s="165"/>
      <c r="CX183" s="165"/>
      <c r="CY183" s="165"/>
      <c r="CZ183" s="165"/>
      <c r="DA183" s="165"/>
      <c r="DB183" s="165"/>
      <c r="DC183" s="165"/>
      <c r="DD183" s="165"/>
      <c r="DE183" s="165"/>
      <c r="DF183" s="165"/>
      <c r="DG183" s="165"/>
      <c r="DH183" s="165"/>
      <c r="DI183" s="165"/>
      <c r="DJ183" s="165"/>
      <c r="DK183" s="165"/>
      <c r="DL183" s="165"/>
      <c r="DM183" s="165"/>
      <c r="DN183" s="165"/>
      <c r="DO183" s="165"/>
      <c r="DP183" s="165"/>
      <c r="DQ183" s="165"/>
      <c r="DR183" s="165"/>
      <c r="DS183" s="165"/>
      <c r="DT183" s="165"/>
      <c r="DU183" s="165"/>
      <c r="DV183" s="165"/>
      <c r="DW183" s="165"/>
      <c r="DX183" s="165"/>
      <c r="DY183" s="165"/>
      <c r="DZ183" s="165"/>
      <c r="EA183" s="165"/>
      <c r="EB183" s="165"/>
      <c r="EC183" s="165"/>
      <c r="ED183" s="165"/>
      <c r="EE183" s="165"/>
      <c r="EF183" s="165"/>
      <c r="EG183" s="165"/>
      <c r="EH183" s="165"/>
      <c r="EI183" s="165"/>
      <c r="EJ183" s="165"/>
      <c r="EK183" s="165"/>
      <c r="EL183" s="165"/>
      <c r="EM183" s="165"/>
      <c r="EN183" s="165"/>
      <c r="EO183" s="165"/>
      <c r="EP183" s="165"/>
      <c r="EQ183" s="165"/>
      <c r="ER183" s="165"/>
      <c r="ES183" s="165"/>
      <c r="ET183" s="165"/>
      <c r="EU183" s="165"/>
      <c r="EV183" s="165"/>
      <c r="EW183" s="165"/>
      <c r="EX183" s="165"/>
      <c r="EY183" s="165"/>
      <c r="EZ183" s="165"/>
      <c r="FA183" s="165"/>
      <c r="FB183" s="165"/>
      <c r="FC183" s="165"/>
      <c r="FD183" s="165"/>
      <c r="FE183" s="165"/>
      <c r="FF183" s="165"/>
      <c r="FG183" s="165"/>
      <c r="FH183" s="165"/>
      <c r="FI183" s="165"/>
      <c r="FJ183" s="165"/>
      <c r="FK183" s="165"/>
      <c r="FL183" s="165"/>
      <c r="FM183" s="165"/>
      <c r="FN183" s="165"/>
      <c r="FO183" s="165"/>
      <c r="FP183" s="165"/>
      <c r="FQ183" s="165"/>
      <c r="FR183" s="165"/>
      <c r="FS183" s="165"/>
      <c r="FT183" s="165"/>
      <c r="FU183" s="165"/>
      <c r="FV183" s="165"/>
      <c r="FW183" s="165"/>
      <c r="FX183" s="165"/>
      <c r="FY183" s="165"/>
      <c r="FZ183" s="165"/>
      <c r="GA183" s="165"/>
      <c r="GB183" s="165"/>
      <c r="GC183" s="165"/>
      <c r="GD183" s="165"/>
      <c r="GE183" s="165"/>
      <c r="GF183" s="165"/>
      <c r="GG183" s="165"/>
      <c r="GH183" s="165"/>
      <c r="GI183" s="165"/>
      <c r="GJ183" s="165"/>
      <c r="GK183" s="165"/>
      <c r="GL183" s="165"/>
      <c r="GM183" s="165"/>
      <c r="GN183" s="165"/>
      <c r="GO183" s="165"/>
      <c r="GP183" s="165"/>
      <c r="GQ183" s="165"/>
      <c r="GR183" s="165"/>
      <c r="GS183" s="165"/>
      <c r="GT183" s="165"/>
      <c r="GU183" s="165"/>
      <c r="GV183" s="165"/>
      <c r="GW183" s="165"/>
      <c r="GX183" s="165"/>
      <c r="GY183" s="165"/>
      <c r="GZ183" s="165"/>
      <c r="HA183" s="165"/>
      <c r="HB183" s="165"/>
      <c r="HC183" s="165"/>
      <c r="HD183" s="165"/>
      <c r="HE183" s="165"/>
      <c r="HF183" s="165"/>
      <c r="HG183" s="165"/>
      <c r="HH183" s="165"/>
      <c r="HI183" s="165"/>
      <c r="HJ183" s="165"/>
      <c r="HK183" s="165"/>
      <c r="HL183" s="165"/>
      <c r="HM183" s="165"/>
      <c r="HN183" s="165"/>
      <c r="HO183" s="165"/>
      <c r="HP183" s="165"/>
      <c r="HQ183" s="165"/>
      <c r="HR183" s="165"/>
      <c r="HS183" s="165"/>
      <c r="HT183" s="165"/>
      <c r="HU183" s="165"/>
      <c r="HV183" s="165"/>
      <c r="HW183" s="165"/>
      <c r="HX183" s="165"/>
      <c r="HY183" s="165"/>
      <c r="HZ183" s="165"/>
      <c r="IA183" s="165"/>
      <c r="IB183" s="165"/>
      <c r="IC183" s="165"/>
      <c r="ID183" s="165"/>
      <c r="IE183" s="165"/>
      <c r="IF183" s="165"/>
      <c r="IG183" s="165"/>
      <c r="IH183" s="165"/>
      <c r="II183" s="165"/>
      <c r="IJ183" s="165"/>
      <c r="IK183" s="165"/>
      <c r="IL183" s="165"/>
      <c r="IM183" s="165"/>
      <c r="IN183" s="165"/>
      <c r="IO183" s="165"/>
      <c r="IP183" s="165"/>
      <c r="IQ183" s="165"/>
      <c r="IR183" s="165"/>
      <c r="IS183" s="165"/>
      <c r="IT183" s="165"/>
      <c r="IU183" s="165"/>
      <c r="IV183" s="165"/>
      <c r="IW183" s="165"/>
      <c r="IX183" s="165"/>
      <c r="IY183" s="165"/>
      <c r="IZ183" s="165"/>
      <c r="JA183" s="165"/>
      <c r="JB183" s="165"/>
      <c r="JC183" s="165"/>
      <c r="JD183" s="165"/>
      <c r="JE183" s="165"/>
      <c r="JF183" s="165"/>
      <c r="JG183" s="165"/>
      <c r="JH183" s="165"/>
      <c r="JI183" s="165"/>
      <c r="JJ183" s="165"/>
      <c r="JK183" s="165"/>
      <c r="JL183" s="165"/>
      <c r="JM183" s="165"/>
      <c r="JN183" s="165"/>
      <c r="JO183" s="165"/>
      <c r="JP183" s="165"/>
      <c r="JQ183" s="165"/>
      <c r="JR183" s="165"/>
      <c r="JS183" s="165"/>
      <c r="JT183" s="165"/>
      <c r="JU183" s="165"/>
      <c r="JV183" s="165"/>
      <c r="JW183" s="165"/>
      <c r="JX183" s="165"/>
      <c r="JY183" s="165"/>
      <c r="JZ183" s="165"/>
      <c r="KA183" s="165"/>
      <c r="KB183" s="165"/>
      <c r="KC183" s="165"/>
      <c r="KD183" s="165"/>
      <c r="KE183" s="165"/>
      <c r="KF183" s="165"/>
      <c r="KG183" s="165"/>
      <c r="KH183" s="165"/>
      <c r="KI183" s="165"/>
      <c r="KJ183" s="165"/>
      <c r="KK183" s="165"/>
      <c r="KL183" s="165"/>
      <c r="KM183" s="165"/>
      <c r="KN183" s="165"/>
      <c r="KO183" s="165"/>
      <c r="KP183" s="165"/>
      <c r="KQ183" s="165"/>
      <c r="KR183" s="165"/>
      <c r="KS183" s="165"/>
      <c r="KT183" s="165"/>
      <c r="KU183" s="165"/>
      <c r="KV183" s="165"/>
      <c r="KW183" s="165"/>
      <c r="KX183" s="165"/>
      <c r="KY183" s="165"/>
      <c r="KZ183" s="165"/>
      <c r="LA183" s="165"/>
      <c r="LB183" s="165"/>
      <c r="LC183" s="165"/>
      <c r="LD183" s="165"/>
      <c r="LE183" s="165"/>
      <c r="LF183" s="165"/>
      <c r="LG183" s="165"/>
      <c r="LH183" s="165"/>
      <c r="LI183" s="165"/>
      <c r="LJ183" s="165"/>
      <c r="LK183" s="165"/>
      <c r="LL183" s="165"/>
      <c r="LM183" s="165"/>
      <c r="LN183" s="165"/>
      <c r="LO183" s="165"/>
      <c r="LP183" s="165"/>
      <c r="LQ183" s="165"/>
      <c r="LR183" s="165"/>
      <c r="LS183" s="165"/>
      <c r="LT183" s="165"/>
      <c r="LU183" s="165"/>
      <c r="LV183" s="165"/>
      <c r="LW183" s="165"/>
      <c r="LX183" s="165"/>
      <c r="LY183" s="165"/>
      <c r="LZ183" s="165"/>
      <c r="MA183" s="165"/>
      <c r="MB183" s="165"/>
      <c r="MC183" s="165"/>
      <c r="MD183" s="165"/>
      <c r="ME183" s="165"/>
      <c r="MF183" s="165"/>
      <c r="MG183" s="165"/>
      <c r="MH183" s="165"/>
      <c r="MI183" s="165"/>
      <c r="MJ183" s="165"/>
      <c r="MK183" s="165"/>
      <c r="ML183" s="165"/>
      <c r="MM183" s="165"/>
      <c r="MN183" s="165"/>
      <c r="MO183" s="165"/>
      <c r="MP183" s="165"/>
      <c r="MQ183" s="165"/>
      <c r="MR183" s="165"/>
      <c r="MS183" s="165"/>
      <c r="MT183" s="165"/>
      <c r="MU183" s="165"/>
      <c r="MV183" s="165"/>
      <c r="MW183" s="165"/>
      <c r="MX183" s="165"/>
      <c r="MY183" s="165"/>
      <c r="MZ183" s="165"/>
      <c r="NA183" s="165"/>
      <c r="NB183" s="165"/>
      <c r="NC183" s="165"/>
      <c r="ND183" s="165"/>
      <c r="NE183" s="165"/>
      <c r="NF183" s="165"/>
      <c r="NG183" s="165"/>
      <c r="NH183" s="165"/>
      <c r="NI183" s="165"/>
      <c r="NJ183" s="165"/>
      <c r="NK183" s="165"/>
      <c r="NL183" s="165"/>
      <c r="NM183" s="165"/>
      <c r="NN183" s="165"/>
      <c r="NO183" s="165"/>
      <c r="NP183" s="165"/>
      <c r="NQ183" s="165"/>
      <c r="NR183" s="165"/>
      <c r="NS183" s="165"/>
      <c r="NT183" s="165"/>
      <c r="NU183" s="165"/>
      <c r="NV183" s="165"/>
      <c r="NW183" s="165"/>
      <c r="NX183" s="165"/>
      <c r="NY183" s="165"/>
      <c r="NZ183" s="165"/>
      <c r="OA183" s="165"/>
      <c r="OB183" s="165"/>
      <c r="OC183" s="165"/>
      <c r="OD183" s="165"/>
      <c r="OE183" s="165"/>
      <c r="OF183" s="165"/>
      <c r="OG183" s="165"/>
      <c r="OH183" s="165"/>
      <c r="OI183" s="165"/>
      <c r="OJ183" s="165"/>
      <c r="OK183" s="165"/>
      <c r="OL183" s="165"/>
      <c r="OM183" s="165"/>
      <c r="ON183" s="165"/>
      <c r="OO183" s="165"/>
      <c r="OP183" s="165"/>
      <c r="OQ183" s="165"/>
      <c r="OR183" s="165"/>
      <c r="OS183" s="165"/>
      <c r="OT183" s="165"/>
      <c r="OU183" s="165"/>
      <c r="OV183" s="165"/>
      <c r="OW183" s="165"/>
      <c r="OX183" s="165"/>
      <c r="OY183" s="165"/>
      <c r="OZ183" s="165"/>
      <c r="PA183" s="165"/>
      <c r="PB183" s="165"/>
      <c r="PC183" s="165"/>
      <c r="PD183" s="165"/>
      <c r="PE183" s="165"/>
      <c r="PF183" s="165"/>
      <c r="PG183" s="165"/>
      <c r="PH183" s="165"/>
      <c r="PI183" s="165"/>
      <c r="PJ183" s="165"/>
      <c r="PK183" s="165"/>
      <c r="PL183" s="165"/>
      <c r="PM183" s="165"/>
      <c r="PN183" s="165"/>
      <c r="PO183" s="165"/>
      <c r="PP183" s="165"/>
      <c r="PQ183" s="165"/>
      <c r="PR183" s="165"/>
      <c r="PS183" s="165"/>
      <c r="PT183" s="165"/>
      <c r="PU183" s="165"/>
      <c r="PV183" s="165"/>
      <c r="PW183" s="165"/>
      <c r="PX183" s="165"/>
      <c r="PY183" s="165"/>
      <c r="PZ183" s="165"/>
      <c r="QA183" s="165"/>
      <c r="QB183" s="165"/>
      <c r="QC183" s="165"/>
      <c r="QD183" s="165"/>
      <c r="QE183" s="165"/>
      <c r="QF183" s="165"/>
      <c r="QG183" s="165"/>
      <c r="QH183" s="165"/>
      <c r="QI183" s="165"/>
      <c r="QJ183" s="165"/>
      <c r="QK183" s="165"/>
      <c r="QL183" s="165"/>
      <c r="QM183" s="165"/>
      <c r="QN183" s="165"/>
      <c r="QO183" s="165"/>
      <c r="QP183" s="165"/>
      <c r="QQ183" s="165"/>
      <c r="QR183" s="165"/>
      <c r="QS183" s="165"/>
      <c r="QT183" s="165"/>
      <c r="QU183" s="165"/>
      <c r="QV183" s="165"/>
      <c r="QW183" s="165"/>
      <c r="QX183" s="165"/>
      <c r="QY183" s="165"/>
      <c r="QZ183" s="165"/>
      <c r="RA183" s="165"/>
      <c r="RB183" s="165"/>
      <c r="RC183" s="165"/>
      <c r="RD183" s="165"/>
      <c r="RE183" s="165"/>
      <c r="RF183" s="165"/>
      <c r="RG183" s="165"/>
      <c r="RH183" s="165"/>
      <c r="RI183" s="165"/>
      <c r="RJ183" s="165"/>
      <c r="RK183" s="165"/>
      <c r="RL183" s="165"/>
      <c r="RM183" s="165"/>
      <c r="RN183" s="165"/>
      <c r="RO183" s="165"/>
      <c r="RP183" s="165"/>
      <c r="RQ183" s="165"/>
      <c r="RR183" s="165"/>
      <c r="RS183" s="165"/>
      <c r="RT183" s="165"/>
      <c r="RU183" s="165"/>
      <c r="RV183" s="165"/>
      <c r="RW183" s="165"/>
      <c r="RX183" s="165"/>
      <c r="RY183" s="165"/>
      <c r="RZ183" s="165"/>
      <c r="SA183" s="165"/>
      <c r="SB183" s="165"/>
      <c r="SC183" s="165"/>
      <c r="SD183" s="165"/>
      <c r="SE183" s="165"/>
      <c r="SF183" s="165"/>
      <c r="SG183" s="165"/>
      <c r="SH183" s="165"/>
      <c r="SI183" s="165"/>
      <c r="SJ183" s="165"/>
      <c r="SK183" s="165"/>
      <c r="SL183" s="165"/>
      <c r="SM183" s="165"/>
      <c r="SN183" s="165"/>
      <c r="SO183" s="165"/>
      <c r="SP183" s="165"/>
      <c r="SQ183" s="165"/>
      <c r="SR183" s="165"/>
      <c r="SS183" s="165"/>
      <c r="ST183" s="165"/>
      <c r="SU183" s="165"/>
      <c r="SV183" s="165"/>
      <c r="SW183" s="165"/>
      <c r="SX183" s="165"/>
      <c r="SY183" s="165"/>
      <c r="SZ183" s="165"/>
      <c r="TA183" s="165"/>
      <c r="TB183" s="165"/>
      <c r="TC183" s="165"/>
      <c r="TD183" s="165"/>
      <c r="TE183" s="165"/>
      <c r="TF183" s="165"/>
      <c r="TG183" s="165"/>
      <c r="TH183" s="165"/>
      <c r="TI183" s="165"/>
      <c r="TJ183" s="165"/>
      <c r="TK183" s="165"/>
      <c r="TL183" s="165"/>
      <c r="TM183" s="165"/>
      <c r="TN183" s="165"/>
      <c r="TO183" s="165"/>
      <c r="TP183" s="165"/>
      <c r="TQ183" s="165"/>
      <c r="TR183" s="165"/>
      <c r="TS183" s="165"/>
      <c r="TT183" s="165"/>
      <c r="TU183" s="165"/>
      <c r="TV183" s="165"/>
      <c r="TW183" s="165"/>
      <c r="TX183" s="165"/>
      <c r="TY183" s="165"/>
      <c r="TZ183" s="165"/>
      <c r="UA183" s="165"/>
      <c r="UB183" s="165"/>
      <c r="UC183" s="165"/>
      <c r="UD183" s="165"/>
      <c r="UE183" s="165"/>
      <c r="UF183" s="165"/>
      <c r="UG183" s="165"/>
      <c r="UH183" s="165"/>
      <c r="UI183" s="165"/>
      <c r="UJ183" s="165"/>
      <c r="UK183" s="165"/>
      <c r="UL183" s="165"/>
      <c r="UM183" s="165"/>
      <c r="UN183" s="165"/>
      <c r="UO183" s="165"/>
      <c r="UP183" s="165"/>
      <c r="UQ183" s="165"/>
      <c r="UR183" s="165"/>
      <c r="US183" s="165"/>
      <c r="UT183" s="165"/>
      <c r="UU183" s="165"/>
      <c r="UV183" s="165"/>
      <c r="UW183" s="165"/>
      <c r="UX183" s="165"/>
      <c r="UY183" s="165"/>
      <c r="UZ183" s="165"/>
      <c r="VA183" s="165"/>
      <c r="VB183" s="165"/>
      <c r="VC183" s="165"/>
      <c r="VD183" s="165"/>
      <c r="VE183" s="165"/>
      <c r="VF183" s="165"/>
      <c r="VG183" s="165"/>
      <c r="VH183" s="165"/>
      <c r="VI183" s="165"/>
      <c r="VJ183" s="165"/>
      <c r="VK183" s="165"/>
      <c r="VL183" s="165"/>
      <c r="VM183" s="165"/>
      <c r="VN183" s="165"/>
      <c r="VO183" s="165"/>
      <c r="VP183" s="165"/>
      <c r="VQ183" s="165"/>
      <c r="VR183" s="165"/>
      <c r="VS183" s="165"/>
      <c r="VT183" s="165"/>
      <c r="VU183" s="165"/>
      <c r="VV183" s="165"/>
      <c r="VW183" s="165"/>
      <c r="VX183" s="165"/>
      <c r="VY183" s="165"/>
      <c r="VZ183" s="165"/>
      <c r="WA183" s="165"/>
      <c r="WB183" s="165"/>
      <c r="WC183" s="165"/>
      <c r="WD183" s="165"/>
      <c r="WE183" s="165"/>
      <c r="WF183" s="165"/>
      <c r="WG183" s="165"/>
      <c r="WH183" s="165"/>
      <c r="WI183" s="165"/>
      <c r="WJ183" s="165"/>
      <c r="WK183" s="165"/>
      <c r="WL183" s="165"/>
      <c r="WM183" s="165"/>
      <c r="WN183" s="165"/>
      <c r="WO183" s="165"/>
      <c r="WP183" s="165"/>
      <c r="WQ183" s="165"/>
      <c r="WR183" s="165"/>
      <c r="WS183" s="165"/>
      <c r="WT183" s="165"/>
      <c r="WU183" s="165"/>
      <c r="WV183" s="165"/>
      <c r="WW183" s="165"/>
      <c r="WX183" s="165"/>
      <c r="WY183" s="165"/>
      <c r="WZ183" s="165"/>
      <c r="XA183" s="165"/>
      <c r="XB183" s="165"/>
      <c r="XC183" s="165"/>
      <c r="XD183" s="165"/>
      <c r="XE183" s="165"/>
      <c r="XF183" s="165"/>
      <c r="XG183" s="165"/>
      <c r="XH183" s="165"/>
      <c r="XI183" s="165"/>
      <c r="XJ183" s="165"/>
      <c r="XK183" s="165"/>
      <c r="XL183" s="165"/>
      <c r="XM183" s="165"/>
      <c r="XN183" s="165"/>
      <c r="XO183" s="165"/>
      <c r="XP183" s="165"/>
      <c r="XQ183" s="165"/>
      <c r="XR183" s="165"/>
      <c r="XS183" s="165"/>
      <c r="XT183" s="165"/>
      <c r="XU183" s="165"/>
      <c r="XV183" s="165"/>
      <c r="XW183" s="165"/>
      <c r="XX183" s="165"/>
      <c r="XY183" s="165"/>
      <c r="XZ183" s="165"/>
      <c r="YA183" s="165"/>
      <c r="YB183" s="165"/>
      <c r="YC183" s="165"/>
      <c r="YD183" s="165"/>
      <c r="YE183" s="165"/>
      <c r="YF183" s="165"/>
      <c r="YG183" s="165"/>
      <c r="YH183" s="165"/>
      <c r="YI183" s="165"/>
      <c r="YJ183" s="165"/>
      <c r="YK183" s="165"/>
      <c r="YL183" s="165"/>
      <c r="YM183" s="165"/>
      <c r="YN183" s="165"/>
      <c r="YO183" s="165"/>
      <c r="YP183" s="165"/>
      <c r="YQ183" s="165"/>
      <c r="YR183" s="165"/>
      <c r="YS183" s="165"/>
      <c r="YT183" s="165"/>
      <c r="YU183" s="165"/>
      <c r="YV183" s="165"/>
      <c r="YW183" s="165"/>
      <c r="YX183" s="165"/>
      <c r="YY183" s="165"/>
      <c r="YZ183" s="165"/>
      <c r="ZA183" s="165"/>
      <c r="ZB183" s="165"/>
      <c r="ZC183" s="165"/>
      <c r="ZD183" s="165"/>
      <c r="ZE183" s="165"/>
      <c r="ZF183" s="165"/>
      <c r="ZG183" s="165"/>
      <c r="ZH183" s="165"/>
      <c r="ZI183" s="165"/>
      <c r="ZJ183" s="165"/>
      <c r="ZK183" s="165"/>
      <c r="ZL183" s="165"/>
      <c r="ZM183" s="165"/>
      <c r="ZN183" s="165"/>
      <c r="ZO183" s="165"/>
      <c r="ZP183" s="165"/>
      <c r="ZQ183" s="165"/>
      <c r="ZR183" s="165"/>
      <c r="ZS183" s="165"/>
      <c r="ZT183" s="165"/>
      <c r="ZU183" s="165"/>
      <c r="ZV183" s="165"/>
      <c r="ZW183" s="165"/>
      <c r="ZX183" s="165"/>
      <c r="ZY183" s="165"/>
      <c r="ZZ183" s="165"/>
      <c r="AAA183" s="165"/>
      <c r="AAB183" s="165"/>
      <c r="AAC183" s="165"/>
      <c r="AAD183" s="165"/>
      <c r="AAE183" s="165"/>
      <c r="AAF183" s="165"/>
      <c r="AAG183" s="165"/>
      <c r="AAH183" s="165"/>
      <c r="AAI183" s="165"/>
      <c r="AAJ183" s="165"/>
      <c r="AAK183" s="165"/>
      <c r="AAL183" s="165"/>
      <c r="AAM183" s="165"/>
      <c r="AAN183" s="165"/>
      <c r="AAO183" s="165"/>
      <c r="AAP183" s="165"/>
      <c r="AAQ183" s="165"/>
      <c r="AAR183" s="165"/>
      <c r="AAS183" s="165"/>
      <c r="AAT183" s="165"/>
      <c r="AAU183" s="165"/>
      <c r="AAV183" s="165"/>
      <c r="AAW183" s="165"/>
      <c r="AAX183" s="165"/>
      <c r="AAY183" s="165"/>
      <c r="AAZ183" s="165"/>
      <c r="ABA183" s="165"/>
      <c r="ABB183" s="165"/>
      <c r="ABC183" s="165"/>
      <c r="ABD183" s="165"/>
      <c r="ABE183" s="165"/>
      <c r="ABF183" s="165"/>
      <c r="ABG183" s="165"/>
      <c r="ABH183" s="165"/>
      <c r="ABI183" s="165"/>
      <c r="ABJ183" s="165"/>
      <c r="ABK183" s="165"/>
      <c r="ABL183" s="165"/>
      <c r="ABM183" s="165"/>
      <c r="ABN183" s="165"/>
      <c r="ABO183" s="165"/>
      <c r="ABP183" s="165"/>
      <c r="ABQ183" s="165"/>
      <c r="ABR183" s="165"/>
      <c r="ABS183" s="165"/>
      <c r="ABT183" s="165"/>
      <c r="ABU183" s="165"/>
      <c r="ABV183" s="165"/>
      <c r="ABW183" s="165"/>
      <c r="ABX183" s="165"/>
      <c r="ABY183" s="165"/>
      <c r="ABZ183" s="165"/>
      <c r="ACA183" s="165"/>
      <c r="ACB183" s="165"/>
      <c r="ACC183" s="165"/>
      <c r="ACD183" s="165"/>
      <c r="ACE183" s="165"/>
      <c r="ACF183" s="165"/>
      <c r="ACG183" s="165"/>
      <c r="ACH183" s="165"/>
      <c r="ACI183" s="165"/>
      <c r="ACJ183" s="165"/>
      <c r="ACK183" s="165"/>
      <c r="ACL183" s="165"/>
      <c r="ACM183" s="165"/>
      <c r="ACN183" s="165"/>
      <c r="ACO183" s="165"/>
      <c r="ACP183" s="165"/>
      <c r="ACQ183" s="165"/>
      <c r="ACR183" s="165"/>
      <c r="ACS183" s="165"/>
      <c r="ACT183" s="165"/>
      <c r="ACU183" s="165"/>
      <c r="ACV183" s="165"/>
      <c r="ACW183" s="165"/>
      <c r="ACX183" s="165"/>
      <c r="ACY183" s="165"/>
      <c r="ACZ183" s="165"/>
      <c r="ADA183" s="165"/>
      <c r="ADB183" s="165"/>
      <c r="ADC183" s="165"/>
      <c r="ADD183" s="165"/>
      <c r="ADE183" s="165"/>
      <c r="ADF183" s="165"/>
      <c r="ADG183" s="165"/>
      <c r="ADH183" s="165"/>
      <c r="ADI183" s="165"/>
      <c r="ADJ183" s="165"/>
      <c r="ADK183" s="165"/>
      <c r="ADL183" s="165"/>
      <c r="ADM183" s="165"/>
      <c r="ADN183" s="165"/>
      <c r="ADO183" s="165"/>
      <c r="ADP183" s="165"/>
      <c r="ADQ183" s="165"/>
      <c r="ADR183" s="165"/>
      <c r="ADS183" s="165"/>
      <c r="ADT183" s="165"/>
      <c r="ADU183" s="165"/>
      <c r="ADV183" s="165"/>
      <c r="ADW183" s="165"/>
      <c r="ADX183" s="165"/>
      <c r="ADY183" s="165"/>
      <c r="ADZ183" s="165"/>
      <c r="AEA183" s="165"/>
      <c r="AEB183" s="165"/>
      <c r="AEC183" s="165"/>
      <c r="AED183" s="165"/>
      <c r="AEE183" s="165"/>
      <c r="AEF183" s="165"/>
      <c r="AEG183" s="165"/>
      <c r="AEH183" s="165"/>
      <c r="AEI183" s="165"/>
      <c r="AEJ183" s="165"/>
      <c r="AEK183" s="165"/>
      <c r="AEL183" s="165"/>
      <c r="AEM183" s="165"/>
      <c r="AEN183" s="165"/>
      <c r="AEO183" s="165"/>
      <c r="AEP183" s="165"/>
      <c r="AEQ183" s="165"/>
      <c r="AER183" s="165"/>
      <c r="AES183" s="165"/>
      <c r="AET183" s="165"/>
      <c r="AEU183" s="165"/>
      <c r="AEV183" s="165"/>
      <c r="AEW183" s="165"/>
      <c r="AEX183" s="165"/>
      <c r="AEY183" s="165"/>
      <c r="AEZ183" s="165"/>
      <c r="AFA183" s="165"/>
      <c r="AFB183" s="165"/>
      <c r="AFC183" s="165"/>
      <c r="AFD183" s="165"/>
      <c r="AFE183" s="165"/>
      <c r="AFF183" s="165"/>
      <c r="AFG183" s="165"/>
      <c r="AFH183" s="165"/>
      <c r="AFI183" s="165"/>
      <c r="AFJ183" s="165"/>
      <c r="AFK183" s="165"/>
      <c r="AFL183" s="165"/>
      <c r="AFM183" s="165"/>
      <c r="AFN183" s="165"/>
      <c r="AFO183" s="165"/>
      <c r="AFP183" s="165"/>
      <c r="AFQ183" s="165"/>
      <c r="AFR183" s="165"/>
      <c r="AFS183" s="165"/>
      <c r="AFT183" s="165"/>
      <c r="AFU183" s="165"/>
      <c r="AFV183" s="165"/>
      <c r="AFW183" s="165"/>
      <c r="AFX183" s="165"/>
      <c r="AFY183" s="165"/>
      <c r="AFZ183" s="165"/>
      <c r="AGA183" s="165"/>
      <c r="AGB183" s="165"/>
      <c r="AGC183" s="165"/>
      <c r="AGD183" s="165"/>
      <c r="AGE183" s="165"/>
      <c r="AGF183" s="165"/>
      <c r="AGG183" s="165"/>
      <c r="AGH183" s="165"/>
      <c r="AGI183" s="165"/>
      <c r="AGJ183" s="165"/>
      <c r="AGK183" s="165"/>
      <c r="AGL183" s="165"/>
      <c r="AGM183" s="165"/>
      <c r="AGN183" s="165"/>
      <c r="AGO183" s="165"/>
      <c r="AGP183" s="165"/>
      <c r="AGQ183" s="165"/>
      <c r="AGR183" s="165"/>
      <c r="AGS183" s="165"/>
      <c r="AGT183" s="165"/>
      <c r="AGU183" s="165"/>
      <c r="AGV183" s="165"/>
      <c r="AGW183" s="165"/>
      <c r="AGX183" s="165"/>
      <c r="AGY183" s="165"/>
      <c r="AGZ183" s="165"/>
      <c r="AHA183" s="165"/>
      <c r="AHB183" s="165"/>
      <c r="AHC183" s="165"/>
      <c r="AHD183" s="165"/>
      <c r="AHE183" s="165"/>
      <c r="AHF183" s="165"/>
      <c r="AHG183" s="165"/>
      <c r="AHH183" s="165"/>
      <c r="AHI183" s="165"/>
      <c r="AHJ183" s="165"/>
      <c r="AHK183" s="165"/>
      <c r="AHL183" s="165"/>
      <c r="AHM183" s="165"/>
      <c r="AHN183" s="165"/>
      <c r="AHO183" s="165"/>
      <c r="AHP183" s="165"/>
      <c r="AHQ183" s="165"/>
      <c r="AHR183" s="165"/>
      <c r="AHS183" s="165"/>
      <c r="AHT183" s="165"/>
      <c r="AHU183" s="165"/>
      <c r="AHV183" s="165"/>
      <c r="AHW183" s="165"/>
      <c r="AHX183" s="165"/>
      <c r="AHY183" s="165"/>
      <c r="AHZ183" s="165"/>
      <c r="AIA183" s="165"/>
      <c r="AIB183" s="165"/>
      <c r="AIC183" s="165"/>
      <c r="AID183" s="165"/>
      <c r="AIE183" s="165"/>
      <c r="AIF183" s="165"/>
      <c r="AIG183" s="165"/>
      <c r="AIH183" s="165"/>
      <c r="AII183" s="165"/>
      <c r="AIJ183" s="165"/>
      <c r="AIK183" s="165"/>
      <c r="AIL183" s="165"/>
      <c r="AIM183" s="165"/>
      <c r="AIN183" s="165"/>
      <c r="AIO183" s="165"/>
      <c r="AIP183" s="165"/>
      <c r="AIQ183" s="165"/>
      <c r="AIR183" s="165"/>
      <c r="AIS183" s="165"/>
      <c r="AIT183" s="165"/>
      <c r="AIU183" s="165"/>
      <c r="AIV183" s="165"/>
      <c r="AIW183" s="165"/>
      <c r="AIX183" s="165"/>
      <c r="AIY183" s="165"/>
      <c r="AIZ183" s="165"/>
      <c r="AJA183" s="165"/>
      <c r="AJB183" s="165"/>
      <c r="AJC183" s="165"/>
      <c r="AJD183" s="165"/>
      <c r="AJE183" s="165"/>
      <c r="AJF183" s="165"/>
      <c r="AJG183" s="165"/>
      <c r="AJH183" s="165"/>
      <c r="AJI183" s="165"/>
      <c r="AJJ183" s="165"/>
      <c r="AJK183" s="165"/>
      <c r="AJL183" s="165"/>
      <c r="AJM183" s="165"/>
      <c r="AJN183" s="165"/>
      <c r="AJO183" s="165"/>
      <c r="AJP183" s="165"/>
      <c r="AJQ183" s="165"/>
      <c r="AJR183" s="165"/>
      <c r="AJS183" s="165"/>
      <c r="AJT183" s="165"/>
      <c r="AJU183" s="165"/>
      <c r="AJV183" s="165"/>
      <c r="AJW183" s="165"/>
      <c r="AJX183" s="165"/>
      <c r="AJY183" s="165"/>
      <c r="AJZ183" s="165"/>
      <c r="AKA183" s="165"/>
      <c r="AKB183" s="165"/>
      <c r="AKC183" s="165"/>
      <c r="AKD183" s="165"/>
      <c r="AKE183" s="165"/>
      <c r="AKF183" s="165"/>
      <c r="AKG183" s="165"/>
      <c r="AKH183" s="165"/>
      <c r="AKI183" s="165"/>
      <c r="AKJ183" s="165"/>
      <c r="AKK183" s="165"/>
      <c r="AKL183" s="165"/>
      <c r="AKM183" s="165"/>
      <c r="AKN183" s="165"/>
      <c r="AKO183" s="165"/>
      <c r="AKP183" s="165"/>
      <c r="AKQ183" s="165"/>
      <c r="AKR183" s="165"/>
      <c r="AKS183" s="165"/>
      <c r="AKT183" s="165"/>
      <c r="AKU183" s="165"/>
      <c r="AKV183" s="165"/>
      <c r="AKW183" s="165"/>
      <c r="AKX183" s="165"/>
      <c r="AKY183" s="165"/>
      <c r="AKZ183" s="165"/>
      <c r="ALA183" s="165"/>
      <c r="ALB183" s="165"/>
      <c r="ALC183" s="165"/>
      <c r="ALD183" s="165"/>
      <c r="ALE183" s="165"/>
      <c r="ALF183" s="165"/>
      <c r="ALG183" s="165"/>
      <c r="ALH183" s="165"/>
      <c r="ALI183" s="165"/>
      <c r="ALJ183" s="165"/>
      <c r="ALK183" s="165"/>
      <c r="ALL183" s="165"/>
      <c r="ALM183" s="165"/>
      <c r="ALN183" s="165"/>
      <c r="ALO183" s="165"/>
      <c r="ALP183" s="165"/>
      <c r="ALQ183" s="165"/>
      <c r="ALR183" s="165"/>
      <c r="ALS183" s="165"/>
      <c r="ALT183" s="165"/>
      <c r="ALU183" s="165"/>
      <c r="ALV183" s="165"/>
      <c r="ALW183" s="165"/>
      <c r="ALX183" s="165"/>
      <c r="ALY183" s="165"/>
      <c r="ALZ183" s="165"/>
      <c r="AMA183" s="166"/>
      <c r="AMB183" s="166"/>
      <c r="AMC183" s="166"/>
      <c r="AMD183" s="166"/>
      <c r="AME183" s="166"/>
      <c r="AMF183" s="166"/>
      <c r="AMG183" s="166"/>
      <c r="AMH183" s="166"/>
    </row>
    <row r="184" spans="1:1022">
      <c r="A184" s="138"/>
      <c r="B184" s="138"/>
      <c r="C184" s="138"/>
      <c r="D184" s="138"/>
      <c r="E184" s="30"/>
      <c r="F184" s="138"/>
      <c r="G184" s="30"/>
      <c r="H184" s="30"/>
      <c r="I184" s="138"/>
      <c r="J184" s="138"/>
      <c r="K184" s="138"/>
      <c r="L184" s="138"/>
      <c r="M184" s="138"/>
      <c r="N184" s="30"/>
      <c r="O184" s="32"/>
      <c r="P184" s="56"/>
      <c r="Q184" s="56"/>
      <c r="R184" s="56"/>
      <c r="S184" s="31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  <c r="XL184" s="10"/>
      <c r="XM184" s="10"/>
      <c r="XN184" s="10"/>
      <c r="XO184" s="10"/>
      <c r="XP184" s="10"/>
      <c r="XQ184" s="10"/>
      <c r="XR184" s="10"/>
      <c r="XS184" s="10"/>
      <c r="XT184" s="10"/>
      <c r="XU184" s="10"/>
      <c r="XV184" s="10"/>
      <c r="XW184" s="10"/>
      <c r="XX184" s="10"/>
      <c r="XY184" s="10"/>
      <c r="XZ184" s="10"/>
      <c r="YA184" s="10"/>
      <c r="YB184" s="10"/>
      <c r="YC184" s="10"/>
      <c r="YD184" s="10"/>
      <c r="YE184" s="10"/>
      <c r="YF184" s="10"/>
      <c r="YG184" s="10"/>
      <c r="YH184" s="10"/>
      <c r="YI184" s="10"/>
      <c r="YJ184" s="10"/>
      <c r="YK184" s="10"/>
      <c r="YL184" s="10"/>
      <c r="YM184" s="10"/>
      <c r="YN184" s="10"/>
      <c r="YO184" s="10"/>
      <c r="YP184" s="10"/>
      <c r="YQ184" s="10"/>
      <c r="YR184" s="10"/>
      <c r="YS184" s="10"/>
      <c r="YT184" s="10"/>
      <c r="YU184" s="10"/>
      <c r="YV184" s="10"/>
      <c r="YW184" s="10"/>
      <c r="YX184" s="10"/>
      <c r="YY184" s="10"/>
      <c r="YZ184" s="10"/>
      <c r="ZA184" s="10"/>
      <c r="ZB184" s="10"/>
      <c r="ZC184" s="10"/>
      <c r="ZD184" s="10"/>
      <c r="ZE184" s="10"/>
      <c r="ZF184" s="10"/>
      <c r="ZG184" s="10"/>
      <c r="ZH184" s="10"/>
      <c r="ZI184" s="10"/>
      <c r="ZJ184" s="10"/>
      <c r="ZK184" s="10"/>
      <c r="ZL184" s="10"/>
      <c r="ZM184" s="10"/>
      <c r="ZN184" s="10"/>
      <c r="ZO184" s="10"/>
      <c r="ZP184" s="10"/>
      <c r="ZQ184" s="10"/>
      <c r="ZR184" s="10"/>
      <c r="ZS184" s="10"/>
      <c r="ZT184" s="10"/>
      <c r="ZU184" s="10"/>
      <c r="ZV184" s="10"/>
      <c r="ZW184" s="10"/>
      <c r="ZX184" s="10"/>
      <c r="ZY184" s="10"/>
      <c r="ZZ184" s="10"/>
      <c r="AAA184" s="10"/>
      <c r="AAB184" s="10"/>
      <c r="AAC184" s="10"/>
      <c r="AAD184" s="10"/>
      <c r="AAE184" s="10"/>
      <c r="AAF184" s="10"/>
      <c r="AAG184" s="10"/>
      <c r="AAH184" s="10"/>
      <c r="AAI184" s="10"/>
      <c r="AAJ184" s="10"/>
      <c r="AAK184" s="10"/>
      <c r="AAL184" s="10"/>
      <c r="AAM184" s="10"/>
      <c r="AAN184" s="10"/>
      <c r="AAO184" s="10"/>
      <c r="AAP184" s="10"/>
      <c r="AAQ184" s="10"/>
      <c r="AAR184" s="10"/>
      <c r="AAS184" s="10"/>
      <c r="AAT184" s="10"/>
      <c r="AAU184" s="10"/>
      <c r="AAV184" s="10"/>
      <c r="AAW184" s="10"/>
      <c r="AAX184" s="10"/>
      <c r="AAY184" s="10"/>
      <c r="AAZ184" s="10"/>
      <c r="ABA184" s="10"/>
      <c r="ABB184" s="10"/>
      <c r="ABC184" s="10"/>
      <c r="ABD184" s="10"/>
      <c r="ABE184" s="10"/>
      <c r="ABF184" s="10"/>
      <c r="ABG184" s="10"/>
      <c r="ABH184" s="10"/>
      <c r="ABI184" s="10"/>
      <c r="ABJ184" s="10"/>
      <c r="ABK184" s="10"/>
      <c r="ABL184" s="10"/>
      <c r="ABM184" s="10"/>
      <c r="ABN184" s="10"/>
      <c r="ABO184" s="10"/>
      <c r="ABP184" s="10"/>
      <c r="ABQ184" s="10"/>
      <c r="ABR184" s="10"/>
      <c r="ABS184" s="10"/>
      <c r="ABT184" s="10"/>
      <c r="ABU184" s="10"/>
      <c r="ABV184" s="10"/>
      <c r="ABW184" s="10"/>
      <c r="ABX184" s="10"/>
      <c r="ABY184" s="10"/>
      <c r="ABZ184" s="10"/>
      <c r="ACA184" s="10"/>
      <c r="ACB184" s="10"/>
      <c r="ACC184" s="10"/>
      <c r="ACD184" s="10"/>
      <c r="ACE184" s="10"/>
      <c r="ACF184" s="10"/>
      <c r="ACG184" s="10"/>
      <c r="ACH184" s="10"/>
      <c r="ACI184" s="10"/>
      <c r="ACJ184" s="10"/>
      <c r="ACK184" s="10"/>
      <c r="ACL184" s="10"/>
      <c r="ACM184" s="10"/>
      <c r="ACN184" s="10"/>
      <c r="ACO184" s="10"/>
      <c r="ACP184" s="10"/>
      <c r="ACQ184" s="10"/>
      <c r="ACR184" s="10"/>
      <c r="ACS184" s="10"/>
      <c r="ACT184" s="10"/>
      <c r="ACU184" s="10"/>
      <c r="ACV184" s="10"/>
      <c r="ACW184" s="10"/>
      <c r="ACX184" s="10"/>
      <c r="ACY184" s="10"/>
      <c r="ACZ184" s="10"/>
      <c r="ADA184" s="10"/>
      <c r="ADB184" s="10"/>
      <c r="ADC184" s="10"/>
      <c r="ADD184" s="10"/>
      <c r="ADE184" s="10"/>
      <c r="ADF184" s="10"/>
      <c r="ADG184" s="10"/>
      <c r="ADH184" s="10"/>
      <c r="ADI184" s="10"/>
      <c r="ADJ184" s="10"/>
      <c r="ADK184" s="10"/>
      <c r="ADL184" s="10"/>
      <c r="ADM184" s="10"/>
      <c r="ADN184" s="10"/>
      <c r="ADO184" s="10"/>
      <c r="ADP184" s="10"/>
      <c r="ADQ184" s="10"/>
      <c r="ADR184" s="10"/>
      <c r="ADS184" s="10"/>
      <c r="ADT184" s="10"/>
      <c r="ADU184" s="10"/>
      <c r="ADV184" s="10"/>
      <c r="ADW184" s="10"/>
      <c r="ADX184" s="10"/>
      <c r="ADY184" s="10"/>
      <c r="ADZ184" s="10"/>
      <c r="AEA184" s="10"/>
      <c r="AEB184" s="10"/>
      <c r="AEC184" s="10"/>
      <c r="AED184" s="10"/>
      <c r="AEE184" s="10"/>
      <c r="AEF184" s="10"/>
      <c r="AEG184" s="10"/>
      <c r="AEH184" s="10"/>
      <c r="AEI184" s="10"/>
      <c r="AEJ184" s="10"/>
      <c r="AEK184" s="10"/>
      <c r="AEL184" s="10"/>
      <c r="AEM184" s="10"/>
      <c r="AEN184" s="10"/>
      <c r="AEO184" s="10"/>
      <c r="AEP184" s="10"/>
      <c r="AEQ184" s="10"/>
      <c r="AER184" s="10"/>
      <c r="AES184" s="10"/>
      <c r="AET184" s="10"/>
      <c r="AEU184" s="10"/>
      <c r="AEV184" s="10"/>
      <c r="AEW184" s="10"/>
      <c r="AEX184" s="10"/>
      <c r="AEY184" s="10"/>
      <c r="AEZ184" s="10"/>
      <c r="AFA184" s="10"/>
      <c r="AFB184" s="10"/>
      <c r="AFC184" s="10"/>
      <c r="AFD184" s="10"/>
      <c r="AFE184" s="10"/>
      <c r="AFF184" s="10"/>
      <c r="AFG184" s="10"/>
      <c r="AFH184" s="10"/>
      <c r="AFI184" s="10"/>
      <c r="AFJ184" s="10"/>
      <c r="AFK184" s="10"/>
      <c r="AFL184" s="10"/>
      <c r="AFM184" s="10"/>
      <c r="AFN184" s="10"/>
      <c r="AFO184" s="10"/>
      <c r="AFP184" s="10"/>
      <c r="AFQ184" s="10"/>
      <c r="AFR184" s="10"/>
      <c r="AFS184" s="10"/>
      <c r="AFT184" s="10"/>
      <c r="AFU184" s="10"/>
      <c r="AFV184" s="10"/>
      <c r="AFW184" s="10"/>
      <c r="AFX184" s="10"/>
      <c r="AFY184" s="10"/>
      <c r="AFZ184" s="10"/>
      <c r="AGA184" s="10"/>
      <c r="AGB184" s="10"/>
      <c r="AGC184" s="10"/>
      <c r="AGD184" s="10"/>
      <c r="AGE184" s="10"/>
      <c r="AGF184" s="10"/>
      <c r="AGG184" s="10"/>
      <c r="AGH184" s="10"/>
      <c r="AGI184" s="10"/>
      <c r="AGJ184" s="10"/>
      <c r="AGK184" s="10"/>
      <c r="AGL184" s="10"/>
      <c r="AGM184" s="10"/>
      <c r="AGN184" s="10"/>
      <c r="AGO184" s="10"/>
      <c r="AGP184" s="10"/>
      <c r="AGQ184" s="10"/>
      <c r="AGR184" s="10"/>
      <c r="AGS184" s="10"/>
      <c r="AGT184" s="10"/>
      <c r="AGU184" s="10"/>
      <c r="AGV184" s="10"/>
      <c r="AGW184" s="10"/>
      <c r="AGX184" s="10"/>
      <c r="AGY184" s="10"/>
      <c r="AGZ184" s="10"/>
      <c r="AHA184" s="10"/>
      <c r="AHB184" s="10"/>
      <c r="AHC184" s="10"/>
      <c r="AHD184" s="10"/>
      <c r="AHE184" s="10"/>
      <c r="AHF184" s="10"/>
      <c r="AHG184" s="10"/>
      <c r="AHH184" s="10"/>
      <c r="AHI184" s="10"/>
      <c r="AHJ184" s="10"/>
      <c r="AHK184" s="10"/>
      <c r="AHL184" s="10"/>
      <c r="AHM184" s="10"/>
      <c r="AHN184" s="10"/>
      <c r="AHO184" s="10"/>
      <c r="AHP184" s="10"/>
      <c r="AHQ184" s="10"/>
      <c r="AHR184" s="10"/>
      <c r="AHS184" s="10"/>
      <c r="AHT184" s="10"/>
      <c r="AHU184" s="10"/>
      <c r="AHV184" s="10"/>
      <c r="AHW184" s="10"/>
      <c r="AHX184" s="10"/>
      <c r="AHY184" s="10"/>
      <c r="AHZ184" s="10"/>
      <c r="AIA184" s="10"/>
      <c r="AIB184" s="10"/>
      <c r="AIC184" s="10"/>
      <c r="AID184" s="10"/>
      <c r="AIE184" s="10"/>
      <c r="AIF184" s="10"/>
      <c r="AIG184" s="10"/>
      <c r="AIH184" s="10"/>
      <c r="AII184" s="10"/>
      <c r="AIJ184" s="10"/>
      <c r="AIK184" s="10"/>
      <c r="AIL184" s="10"/>
      <c r="AIM184" s="10"/>
      <c r="AIN184" s="10"/>
      <c r="AIO184" s="10"/>
      <c r="AIP184" s="10"/>
      <c r="AIQ184" s="10"/>
      <c r="AIR184" s="10"/>
      <c r="AIS184" s="10"/>
      <c r="AIT184" s="10"/>
      <c r="AIU184" s="10"/>
      <c r="AIV184" s="10"/>
      <c r="AIW184" s="10"/>
      <c r="AIX184" s="10"/>
      <c r="AIY184" s="10"/>
      <c r="AIZ184" s="10"/>
      <c r="AJA184" s="10"/>
      <c r="AJB184" s="10"/>
      <c r="AJC184" s="10"/>
      <c r="AJD184" s="10"/>
      <c r="AJE184" s="10"/>
      <c r="AJF184" s="10"/>
      <c r="AJG184" s="10"/>
      <c r="AJH184" s="10"/>
      <c r="AJI184" s="10"/>
      <c r="AJJ184" s="10"/>
      <c r="AJK184" s="10"/>
      <c r="AJL184" s="10"/>
      <c r="AJM184" s="10"/>
      <c r="AJN184" s="10"/>
      <c r="AJO184" s="10"/>
      <c r="AJP184" s="10"/>
      <c r="AJQ184" s="10"/>
      <c r="AJR184" s="10"/>
      <c r="AJS184" s="10"/>
      <c r="AJT184" s="10"/>
      <c r="AJU184" s="10"/>
      <c r="AJV184" s="10"/>
      <c r="AJW184" s="10"/>
      <c r="AJX184" s="10"/>
      <c r="AJY184" s="10"/>
      <c r="AJZ184" s="10"/>
      <c r="AKA184" s="10"/>
      <c r="AKB184" s="10"/>
      <c r="AKC184" s="10"/>
      <c r="AKD184" s="10"/>
      <c r="AKE184" s="10"/>
      <c r="AKF184" s="10"/>
      <c r="AKG184" s="10"/>
      <c r="AKH184" s="10"/>
      <c r="AKI184" s="10"/>
      <c r="AKJ184" s="10"/>
      <c r="AKK184" s="10"/>
      <c r="AKL184" s="10"/>
      <c r="AKM184" s="10"/>
      <c r="AKN184" s="10"/>
      <c r="AKO184" s="10"/>
      <c r="AKP184" s="10"/>
      <c r="AKQ184" s="10"/>
      <c r="AKR184" s="10"/>
      <c r="AKS184" s="10"/>
      <c r="AKT184" s="10"/>
      <c r="AKU184" s="10"/>
      <c r="AKV184" s="10"/>
      <c r="AKW184" s="10"/>
      <c r="AKX184" s="10"/>
      <c r="AKY184" s="10"/>
      <c r="AKZ184" s="10"/>
      <c r="ALA184" s="10"/>
      <c r="ALB184" s="10"/>
      <c r="ALC184" s="10"/>
      <c r="ALD184" s="10"/>
      <c r="ALE184" s="10"/>
      <c r="ALF184" s="10"/>
      <c r="ALG184" s="10"/>
      <c r="ALH184" s="10"/>
      <c r="ALI184" s="10"/>
      <c r="ALJ184" s="10"/>
      <c r="ALK184" s="10"/>
      <c r="ALL184" s="10"/>
      <c r="ALM184" s="10"/>
      <c r="ALN184" s="10"/>
      <c r="ALO184" s="10"/>
      <c r="ALP184" s="10"/>
      <c r="ALQ184" s="10"/>
      <c r="ALR184" s="10"/>
      <c r="ALS184" s="10"/>
      <c r="ALT184" s="10"/>
      <c r="ALU184" s="10"/>
      <c r="ALV184" s="10"/>
      <c r="ALW184" s="10"/>
      <c r="ALX184" s="10"/>
      <c r="ALY184" s="10"/>
      <c r="ALZ184" s="10"/>
    </row>
    <row r="185" spans="1:1022">
      <c r="A185" s="31" t="s">
        <v>739</v>
      </c>
      <c r="B185" s="31" t="s">
        <v>740</v>
      </c>
      <c r="C185" s="31" t="s">
        <v>741</v>
      </c>
      <c r="D185" s="31"/>
      <c r="E185" s="32"/>
      <c r="F185" s="31" t="s">
        <v>742</v>
      </c>
      <c r="G185" s="32" t="s">
        <v>743</v>
      </c>
      <c r="H185" s="32">
        <v>1</v>
      </c>
      <c r="I185" s="31" t="s">
        <v>26</v>
      </c>
      <c r="J185" s="65"/>
      <c r="K185" s="31"/>
      <c r="L185" s="31"/>
      <c r="M185" s="31"/>
      <c r="N185" s="66">
        <v>1010</v>
      </c>
      <c r="O185" s="32" t="s">
        <v>744</v>
      </c>
      <c r="P185" s="56">
        <v>41919</v>
      </c>
      <c r="Q185" s="56"/>
      <c r="R185" s="56" t="s">
        <v>745</v>
      </c>
      <c r="S185" s="31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  <c r="XL185" s="10"/>
      <c r="XM185" s="10"/>
      <c r="XN185" s="10"/>
      <c r="XO185" s="10"/>
      <c r="XP185" s="10"/>
      <c r="XQ185" s="10"/>
      <c r="XR185" s="10"/>
      <c r="XS185" s="10"/>
      <c r="XT185" s="10"/>
      <c r="XU185" s="10"/>
      <c r="XV185" s="10"/>
      <c r="XW185" s="10"/>
      <c r="XX185" s="10"/>
      <c r="XY185" s="10"/>
      <c r="XZ185" s="10"/>
      <c r="YA185" s="10"/>
      <c r="YB185" s="10"/>
      <c r="YC185" s="10"/>
      <c r="YD185" s="10"/>
      <c r="YE185" s="10"/>
      <c r="YF185" s="10"/>
      <c r="YG185" s="10"/>
      <c r="YH185" s="10"/>
      <c r="YI185" s="10"/>
      <c r="YJ185" s="10"/>
      <c r="YK185" s="10"/>
      <c r="YL185" s="10"/>
      <c r="YM185" s="10"/>
      <c r="YN185" s="10"/>
      <c r="YO185" s="10"/>
      <c r="YP185" s="10"/>
      <c r="YQ185" s="10"/>
      <c r="YR185" s="10"/>
      <c r="YS185" s="10"/>
      <c r="YT185" s="10"/>
      <c r="YU185" s="10"/>
      <c r="YV185" s="10"/>
      <c r="YW185" s="10"/>
      <c r="YX185" s="10"/>
      <c r="YY185" s="10"/>
      <c r="YZ185" s="10"/>
      <c r="ZA185" s="10"/>
      <c r="ZB185" s="10"/>
      <c r="ZC185" s="10"/>
      <c r="ZD185" s="10"/>
      <c r="ZE185" s="10"/>
      <c r="ZF185" s="10"/>
      <c r="ZG185" s="10"/>
      <c r="ZH185" s="10"/>
      <c r="ZI185" s="10"/>
      <c r="ZJ185" s="10"/>
      <c r="ZK185" s="10"/>
      <c r="ZL185" s="10"/>
      <c r="ZM185" s="10"/>
      <c r="ZN185" s="10"/>
      <c r="ZO185" s="10"/>
      <c r="ZP185" s="10"/>
      <c r="ZQ185" s="10"/>
      <c r="ZR185" s="10"/>
      <c r="ZS185" s="10"/>
      <c r="ZT185" s="10"/>
      <c r="ZU185" s="10"/>
      <c r="ZV185" s="10"/>
      <c r="ZW185" s="10"/>
      <c r="ZX185" s="10"/>
      <c r="ZY185" s="10"/>
      <c r="ZZ185" s="10"/>
      <c r="AAA185" s="10"/>
      <c r="AAB185" s="10"/>
      <c r="AAC185" s="10"/>
      <c r="AAD185" s="10"/>
      <c r="AAE185" s="10"/>
      <c r="AAF185" s="10"/>
      <c r="AAG185" s="10"/>
      <c r="AAH185" s="10"/>
      <c r="AAI185" s="10"/>
      <c r="AAJ185" s="10"/>
      <c r="AAK185" s="10"/>
      <c r="AAL185" s="10"/>
      <c r="AAM185" s="10"/>
      <c r="AAN185" s="10"/>
      <c r="AAO185" s="10"/>
      <c r="AAP185" s="10"/>
      <c r="AAQ185" s="10"/>
      <c r="AAR185" s="10"/>
      <c r="AAS185" s="10"/>
      <c r="AAT185" s="10"/>
      <c r="AAU185" s="10"/>
      <c r="AAV185" s="10"/>
      <c r="AAW185" s="10"/>
      <c r="AAX185" s="10"/>
      <c r="AAY185" s="10"/>
      <c r="AAZ185" s="10"/>
      <c r="ABA185" s="10"/>
      <c r="ABB185" s="10"/>
      <c r="ABC185" s="10"/>
      <c r="ABD185" s="10"/>
      <c r="ABE185" s="10"/>
      <c r="ABF185" s="10"/>
      <c r="ABG185" s="10"/>
      <c r="ABH185" s="10"/>
      <c r="ABI185" s="10"/>
      <c r="ABJ185" s="10"/>
      <c r="ABK185" s="10"/>
      <c r="ABL185" s="10"/>
      <c r="ABM185" s="10"/>
      <c r="ABN185" s="10"/>
      <c r="ABO185" s="10"/>
      <c r="ABP185" s="10"/>
      <c r="ABQ185" s="10"/>
      <c r="ABR185" s="10"/>
      <c r="ABS185" s="10"/>
      <c r="ABT185" s="10"/>
      <c r="ABU185" s="10"/>
      <c r="ABV185" s="10"/>
      <c r="ABW185" s="10"/>
      <c r="ABX185" s="10"/>
      <c r="ABY185" s="10"/>
      <c r="ABZ185" s="10"/>
      <c r="ACA185" s="10"/>
      <c r="ACB185" s="10"/>
      <c r="ACC185" s="10"/>
      <c r="ACD185" s="10"/>
      <c r="ACE185" s="10"/>
      <c r="ACF185" s="10"/>
      <c r="ACG185" s="10"/>
      <c r="ACH185" s="10"/>
      <c r="ACI185" s="10"/>
      <c r="ACJ185" s="10"/>
      <c r="ACK185" s="10"/>
      <c r="ACL185" s="10"/>
      <c r="ACM185" s="10"/>
      <c r="ACN185" s="10"/>
      <c r="ACO185" s="10"/>
      <c r="ACP185" s="10"/>
      <c r="ACQ185" s="10"/>
      <c r="ACR185" s="10"/>
      <c r="ACS185" s="10"/>
      <c r="ACT185" s="10"/>
      <c r="ACU185" s="10"/>
      <c r="ACV185" s="10"/>
      <c r="ACW185" s="10"/>
      <c r="ACX185" s="10"/>
      <c r="ACY185" s="10"/>
      <c r="ACZ185" s="10"/>
      <c r="ADA185" s="10"/>
      <c r="ADB185" s="10"/>
      <c r="ADC185" s="10"/>
      <c r="ADD185" s="10"/>
      <c r="ADE185" s="10"/>
      <c r="ADF185" s="10"/>
      <c r="ADG185" s="10"/>
      <c r="ADH185" s="10"/>
      <c r="ADI185" s="10"/>
      <c r="ADJ185" s="10"/>
      <c r="ADK185" s="10"/>
      <c r="ADL185" s="10"/>
      <c r="ADM185" s="10"/>
      <c r="ADN185" s="10"/>
      <c r="ADO185" s="10"/>
      <c r="ADP185" s="10"/>
      <c r="ADQ185" s="10"/>
      <c r="ADR185" s="10"/>
      <c r="ADS185" s="10"/>
      <c r="ADT185" s="10"/>
      <c r="ADU185" s="10"/>
      <c r="ADV185" s="10"/>
      <c r="ADW185" s="10"/>
      <c r="ADX185" s="10"/>
      <c r="ADY185" s="10"/>
      <c r="ADZ185" s="10"/>
      <c r="AEA185" s="10"/>
      <c r="AEB185" s="10"/>
      <c r="AEC185" s="10"/>
      <c r="AED185" s="10"/>
      <c r="AEE185" s="10"/>
      <c r="AEF185" s="10"/>
      <c r="AEG185" s="10"/>
      <c r="AEH185" s="10"/>
      <c r="AEI185" s="10"/>
      <c r="AEJ185" s="10"/>
      <c r="AEK185" s="10"/>
      <c r="AEL185" s="10"/>
      <c r="AEM185" s="10"/>
      <c r="AEN185" s="10"/>
      <c r="AEO185" s="10"/>
      <c r="AEP185" s="10"/>
      <c r="AEQ185" s="10"/>
      <c r="AER185" s="10"/>
      <c r="AES185" s="10"/>
      <c r="AET185" s="10"/>
      <c r="AEU185" s="10"/>
      <c r="AEV185" s="10"/>
      <c r="AEW185" s="10"/>
      <c r="AEX185" s="10"/>
      <c r="AEY185" s="10"/>
      <c r="AEZ185" s="10"/>
      <c r="AFA185" s="10"/>
      <c r="AFB185" s="10"/>
      <c r="AFC185" s="10"/>
      <c r="AFD185" s="10"/>
      <c r="AFE185" s="10"/>
      <c r="AFF185" s="10"/>
      <c r="AFG185" s="10"/>
      <c r="AFH185" s="10"/>
      <c r="AFI185" s="10"/>
      <c r="AFJ185" s="10"/>
      <c r="AFK185" s="10"/>
      <c r="AFL185" s="10"/>
      <c r="AFM185" s="10"/>
      <c r="AFN185" s="10"/>
      <c r="AFO185" s="10"/>
      <c r="AFP185" s="10"/>
      <c r="AFQ185" s="10"/>
      <c r="AFR185" s="10"/>
      <c r="AFS185" s="10"/>
      <c r="AFT185" s="10"/>
      <c r="AFU185" s="10"/>
      <c r="AFV185" s="10"/>
      <c r="AFW185" s="10"/>
      <c r="AFX185" s="10"/>
      <c r="AFY185" s="10"/>
      <c r="AFZ185" s="10"/>
      <c r="AGA185" s="10"/>
      <c r="AGB185" s="10"/>
      <c r="AGC185" s="10"/>
      <c r="AGD185" s="10"/>
      <c r="AGE185" s="10"/>
      <c r="AGF185" s="10"/>
      <c r="AGG185" s="10"/>
      <c r="AGH185" s="10"/>
      <c r="AGI185" s="10"/>
      <c r="AGJ185" s="10"/>
      <c r="AGK185" s="10"/>
      <c r="AGL185" s="10"/>
      <c r="AGM185" s="10"/>
      <c r="AGN185" s="10"/>
      <c r="AGO185" s="10"/>
      <c r="AGP185" s="10"/>
      <c r="AGQ185" s="10"/>
      <c r="AGR185" s="10"/>
      <c r="AGS185" s="10"/>
      <c r="AGT185" s="10"/>
      <c r="AGU185" s="10"/>
      <c r="AGV185" s="10"/>
      <c r="AGW185" s="10"/>
      <c r="AGX185" s="10"/>
      <c r="AGY185" s="10"/>
      <c r="AGZ185" s="10"/>
      <c r="AHA185" s="10"/>
      <c r="AHB185" s="10"/>
      <c r="AHC185" s="10"/>
      <c r="AHD185" s="10"/>
      <c r="AHE185" s="10"/>
      <c r="AHF185" s="10"/>
      <c r="AHG185" s="10"/>
      <c r="AHH185" s="10"/>
      <c r="AHI185" s="10"/>
      <c r="AHJ185" s="10"/>
      <c r="AHK185" s="10"/>
      <c r="AHL185" s="10"/>
      <c r="AHM185" s="10"/>
      <c r="AHN185" s="10"/>
      <c r="AHO185" s="10"/>
      <c r="AHP185" s="10"/>
      <c r="AHQ185" s="10"/>
      <c r="AHR185" s="10"/>
      <c r="AHS185" s="10"/>
      <c r="AHT185" s="10"/>
      <c r="AHU185" s="10"/>
      <c r="AHV185" s="10"/>
      <c r="AHW185" s="10"/>
      <c r="AHX185" s="10"/>
      <c r="AHY185" s="10"/>
      <c r="AHZ185" s="10"/>
      <c r="AIA185" s="10"/>
      <c r="AIB185" s="10"/>
      <c r="AIC185" s="10"/>
      <c r="AID185" s="10"/>
      <c r="AIE185" s="10"/>
      <c r="AIF185" s="10"/>
      <c r="AIG185" s="10"/>
      <c r="AIH185" s="10"/>
      <c r="AII185" s="10"/>
      <c r="AIJ185" s="10"/>
      <c r="AIK185" s="10"/>
      <c r="AIL185" s="10"/>
      <c r="AIM185" s="10"/>
      <c r="AIN185" s="10"/>
      <c r="AIO185" s="10"/>
      <c r="AIP185" s="10"/>
      <c r="AIQ185" s="10"/>
      <c r="AIR185" s="10"/>
      <c r="AIS185" s="10"/>
      <c r="AIT185" s="10"/>
      <c r="AIU185" s="10"/>
      <c r="AIV185" s="10"/>
      <c r="AIW185" s="10"/>
      <c r="AIX185" s="10"/>
      <c r="AIY185" s="10"/>
      <c r="AIZ185" s="10"/>
      <c r="AJA185" s="10"/>
      <c r="AJB185" s="10"/>
      <c r="AJC185" s="10"/>
      <c r="AJD185" s="10"/>
      <c r="AJE185" s="10"/>
      <c r="AJF185" s="10"/>
      <c r="AJG185" s="10"/>
      <c r="AJH185" s="10"/>
      <c r="AJI185" s="10"/>
      <c r="AJJ185" s="10"/>
      <c r="AJK185" s="10"/>
      <c r="AJL185" s="10"/>
      <c r="AJM185" s="10"/>
      <c r="AJN185" s="10"/>
      <c r="AJO185" s="10"/>
      <c r="AJP185" s="10"/>
      <c r="AJQ185" s="10"/>
      <c r="AJR185" s="10"/>
      <c r="AJS185" s="10"/>
      <c r="AJT185" s="10"/>
      <c r="AJU185" s="10"/>
      <c r="AJV185" s="10"/>
      <c r="AJW185" s="10"/>
      <c r="AJX185" s="10"/>
      <c r="AJY185" s="10"/>
      <c r="AJZ185" s="10"/>
      <c r="AKA185" s="10"/>
      <c r="AKB185" s="10"/>
      <c r="AKC185" s="10"/>
      <c r="AKD185" s="10"/>
      <c r="AKE185" s="10"/>
      <c r="AKF185" s="10"/>
      <c r="AKG185" s="10"/>
      <c r="AKH185" s="10"/>
      <c r="AKI185" s="10"/>
      <c r="AKJ185" s="10"/>
      <c r="AKK185" s="10"/>
      <c r="AKL185" s="10"/>
      <c r="AKM185" s="10"/>
      <c r="AKN185" s="10"/>
      <c r="AKO185" s="10"/>
      <c r="AKP185" s="10"/>
      <c r="AKQ185" s="10"/>
      <c r="AKR185" s="10"/>
      <c r="AKS185" s="10"/>
      <c r="AKT185" s="10"/>
      <c r="AKU185" s="10"/>
      <c r="AKV185" s="10"/>
      <c r="AKW185" s="10"/>
      <c r="AKX185" s="10"/>
      <c r="AKY185" s="10"/>
      <c r="AKZ185" s="10"/>
      <c r="ALA185" s="10"/>
      <c r="ALB185" s="10"/>
      <c r="ALC185" s="10"/>
      <c r="ALD185" s="10"/>
      <c r="ALE185" s="10"/>
      <c r="ALF185" s="10"/>
      <c r="ALG185" s="10"/>
      <c r="ALH185" s="10"/>
      <c r="ALI185" s="10"/>
      <c r="ALJ185" s="10"/>
      <c r="ALK185" s="10"/>
      <c r="ALL185" s="10"/>
      <c r="ALM185" s="10"/>
      <c r="ALN185" s="10"/>
      <c r="ALO185" s="10"/>
      <c r="ALP185" s="10"/>
      <c r="ALQ185" s="10"/>
      <c r="ALR185" s="10"/>
      <c r="ALS185" s="10"/>
      <c r="ALT185" s="10"/>
      <c r="ALU185" s="10"/>
      <c r="ALV185" s="10"/>
      <c r="ALW185" s="10"/>
      <c r="ALX185" s="10"/>
      <c r="ALY185" s="10"/>
      <c r="ALZ185" s="10"/>
    </row>
    <row r="186" spans="1:1022">
      <c r="A186" s="31" t="s">
        <v>739</v>
      </c>
      <c r="B186" s="31" t="s">
        <v>746</v>
      </c>
      <c r="C186" s="31" t="s">
        <v>747</v>
      </c>
      <c r="D186" s="31"/>
      <c r="E186" s="32"/>
      <c r="F186" s="31" t="s">
        <v>742</v>
      </c>
      <c r="G186" s="32"/>
      <c r="H186" s="32">
        <v>1</v>
      </c>
      <c r="I186" s="31" t="s">
        <v>26</v>
      </c>
      <c r="J186" s="65"/>
      <c r="K186" s="31"/>
      <c r="L186" s="31"/>
      <c r="M186" s="31"/>
      <c r="N186" s="66">
        <v>1010</v>
      </c>
      <c r="O186" s="32"/>
      <c r="P186" s="56"/>
      <c r="Q186" s="56"/>
      <c r="R186" s="56" t="s">
        <v>748</v>
      </c>
      <c r="S186" s="31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  <c r="XL186" s="10"/>
      <c r="XM186" s="10"/>
      <c r="XN186" s="10"/>
      <c r="XO186" s="10"/>
      <c r="XP186" s="10"/>
      <c r="XQ186" s="10"/>
      <c r="XR186" s="10"/>
      <c r="XS186" s="10"/>
      <c r="XT186" s="10"/>
      <c r="XU186" s="10"/>
      <c r="XV186" s="10"/>
      <c r="XW186" s="10"/>
      <c r="XX186" s="10"/>
      <c r="XY186" s="10"/>
      <c r="XZ186" s="10"/>
      <c r="YA186" s="10"/>
      <c r="YB186" s="10"/>
      <c r="YC186" s="10"/>
      <c r="YD186" s="10"/>
      <c r="YE186" s="10"/>
      <c r="YF186" s="10"/>
      <c r="YG186" s="10"/>
      <c r="YH186" s="10"/>
      <c r="YI186" s="10"/>
      <c r="YJ186" s="10"/>
      <c r="YK186" s="10"/>
      <c r="YL186" s="10"/>
      <c r="YM186" s="10"/>
      <c r="YN186" s="10"/>
      <c r="YO186" s="10"/>
      <c r="YP186" s="10"/>
      <c r="YQ186" s="10"/>
      <c r="YR186" s="10"/>
      <c r="YS186" s="10"/>
      <c r="YT186" s="10"/>
      <c r="YU186" s="10"/>
      <c r="YV186" s="10"/>
      <c r="YW186" s="10"/>
      <c r="YX186" s="10"/>
      <c r="YY186" s="10"/>
      <c r="YZ186" s="10"/>
      <c r="ZA186" s="10"/>
      <c r="ZB186" s="10"/>
      <c r="ZC186" s="10"/>
      <c r="ZD186" s="10"/>
      <c r="ZE186" s="10"/>
      <c r="ZF186" s="10"/>
      <c r="ZG186" s="10"/>
      <c r="ZH186" s="10"/>
      <c r="ZI186" s="10"/>
      <c r="ZJ186" s="10"/>
      <c r="ZK186" s="10"/>
      <c r="ZL186" s="10"/>
      <c r="ZM186" s="10"/>
      <c r="ZN186" s="10"/>
      <c r="ZO186" s="10"/>
      <c r="ZP186" s="10"/>
      <c r="ZQ186" s="10"/>
      <c r="ZR186" s="10"/>
      <c r="ZS186" s="10"/>
      <c r="ZT186" s="10"/>
      <c r="ZU186" s="10"/>
      <c r="ZV186" s="10"/>
      <c r="ZW186" s="10"/>
      <c r="ZX186" s="10"/>
      <c r="ZY186" s="10"/>
      <c r="ZZ186" s="10"/>
      <c r="AAA186" s="10"/>
      <c r="AAB186" s="10"/>
      <c r="AAC186" s="10"/>
      <c r="AAD186" s="10"/>
      <c r="AAE186" s="10"/>
      <c r="AAF186" s="10"/>
      <c r="AAG186" s="10"/>
      <c r="AAH186" s="10"/>
      <c r="AAI186" s="10"/>
      <c r="AAJ186" s="10"/>
      <c r="AAK186" s="10"/>
      <c r="AAL186" s="10"/>
      <c r="AAM186" s="10"/>
      <c r="AAN186" s="10"/>
      <c r="AAO186" s="10"/>
      <c r="AAP186" s="10"/>
      <c r="AAQ186" s="10"/>
      <c r="AAR186" s="10"/>
      <c r="AAS186" s="10"/>
      <c r="AAT186" s="10"/>
      <c r="AAU186" s="10"/>
      <c r="AAV186" s="10"/>
      <c r="AAW186" s="10"/>
      <c r="AAX186" s="10"/>
      <c r="AAY186" s="10"/>
      <c r="AAZ186" s="10"/>
      <c r="ABA186" s="10"/>
      <c r="ABB186" s="10"/>
      <c r="ABC186" s="10"/>
      <c r="ABD186" s="10"/>
      <c r="ABE186" s="10"/>
      <c r="ABF186" s="10"/>
      <c r="ABG186" s="10"/>
      <c r="ABH186" s="10"/>
      <c r="ABI186" s="10"/>
      <c r="ABJ186" s="10"/>
      <c r="ABK186" s="10"/>
      <c r="ABL186" s="10"/>
      <c r="ABM186" s="10"/>
      <c r="ABN186" s="10"/>
      <c r="ABO186" s="10"/>
      <c r="ABP186" s="10"/>
      <c r="ABQ186" s="10"/>
      <c r="ABR186" s="10"/>
      <c r="ABS186" s="10"/>
      <c r="ABT186" s="10"/>
      <c r="ABU186" s="10"/>
      <c r="ABV186" s="10"/>
      <c r="ABW186" s="10"/>
      <c r="ABX186" s="10"/>
      <c r="ABY186" s="10"/>
      <c r="ABZ186" s="10"/>
      <c r="ACA186" s="10"/>
      <c r="ACB186" s="10"/>
      <c r="ACC186" s="10"/>
      <c r="ACD186" s="10"/>
      <c r="ACE186" s="10"/>
      <c r="ACF186" s="10"/>
      <c r="ACG186" s="10"/>
      <c r="ACH186" s="10"/>
      <c r="ACI186" s="10"/>
      <c r="ACJ186" s="10"/>
      <c r="ACK186" s="10"/>
      <c r="ACL186" s="10"/>
      <c r="ACM186" s="10"/>
      <c r="ACN186" s="10"/>
      <c r="ACO186" s="10"/>
      <c r="ACP186" s="10"/>
      <c r="ACQ186" s="10"/>
      <c r="ACR186" s="10"/>
      <c r="ACS186" s="10"/>
      <c r="ACT186" s="10"/>
      <c r="ACU186" s="10"/>
      <c r="ACV186" s="10"/>
      <c r="ACW186" s="10"/>
      <c r="ACX186" s="10"/>
      <c r="ACY186" s="10"/>
      <c r="ACZ186" s="10"/>
      <c r="ADA186" s="10"/>
      <c r="ADB186" s="10"/>
      <c r="ADC186" s="10"/>
      <c r="ADD186" s="10"/>
      <c r="ADE186" s="10"/>
      <c r="ADF186" s="10"/>
      <c r="ADG186" s="10"/>
      <c r="ADH186" s="10"/>
      <c r="ADI186" s="10"/>
      <c r="ADJ186" s="10"/>
      <c r="ADK186" s="10"/>
      <c r="ADL186" s="10"/>
      <c r="ADM186" s="10"/>
      <c r="ADN186" s="10"/>
      <c r="ADO186" s="10"/>
      <c r="ADP186" s="10"/>
      <c r="ADQ186" s="10"/>
      <c r="ADR186" s="10"/>
      <c r="ADS186" s="10"/>
      <c r="ADT186" s="10"/>
      <c r="ADU186" s="10"/>
      <c r="ADV186" s="10"/>
      <c r="ADW186" s="10"/>
      <c r="ADX186" s="10"/>
      <c r="ADY186" s="10"/>
      <c r="ADZ186" s="10"/>
      <c r="AEA186" s="10"/>
      <c r="AEB186" s="10"/>
      <c r="AEC186" s="10"/>
      <c r="AED186" s="10"/>
      <c r="AEE186" s="10"/>
      <c r="AEF186" s="10"/>
      <c r="AEG186" s="10"/>
      <c r="AEH186" s="10"/>
      <c r="AEI186" s="10"/>
      <c r="AEJ186" s="10"/>
      <c r="AEK186" s="10"/>
      <c r="AEL186" s="10"/>
      <c r="AEM186" s="10"/>
      <c r="AEN186" s="10"/>
      <c r="AEO186" s="10"/>
      <c r="AEP186" s="10"/>
      <c r="AEQ186" s="10"/>
      <c r="AER186" s="10"/>
      <c r="AES186" s="10"/>
      <c r="AET186" s="10"/>
      <c r="AEU186" s="10"/>
      <c r="AEV186" s="10"/>
      <c r="AEW186" s="10"/>
      <c r="AEX186" s="10"/>
      <c r="AEY186" s="10"/>
      <c r="AEZ186" s="10"/>
      <c r="AFA186" s="10"/>
      <c r="AFB186" s="10"/>
      <c r="AFC186" s="10"/>
      <c r="AFD186" s="10"/>
      <c r="AFE186" s="10"/>
      <c r="AFF186" s="10"/>
      <c r="AFG186" s="10"/>
      <c r="AFH186" s="10"/>
      <c r="AFI186" s="10"/>
      <c r="AFJ186" s="10"/>
      <c r="AFK186" s="10"/>
      <c r="AFL186" s="10"/>
      <c r="AFM186" s="10"/>
      <c r="AFN186" s="10"/>
      <c r="AFO186" s="10"/>
      <c r="AFP186" s="10"/>
      <c r="AFQ186" s="10"/>
      <c r="AFR186" s="10"/>
      <c r="AFS186" s="10"/>
      <c r="AFT186" s="10"/>
      <c r="AFU186" s="10"/>
      <c r="AFV186" s="10"/>
      <c r="AFW186" s="10"/>
      <c r="AFX186" s="10"/>
      <c r="AFY186" s="10"/>
      <c r="AFZ186" s="10"/>
      <c r="AGA186" s="10"/>
      <c r="AGB186" s="10"/>
      <c r="AGC186" s="10"/>
      <c r="AGD186" s="10"/>
      <c r="AGE186" s="10"/>
      <c r="AGF186" s="10"/>
      <c r="AGG186" s="10"/>
      <c r="AGH186" s="10"/>
      <c r="AGI186" s="10"/>
      <c r="AGJ186" s="10"/>
      <c r="AGK186" s="10"/>
      <c r="AGL186" s="10"/>
      <c r="AGM186" s="10"/>
      <c r="AGN186" s="10"/>
      <c r="AGO186" s="10"/>
      <c r="AGP186" s="10"/>
      <c r="AGQ186" s="10"/>
      <c r="AGR186" s="10"/>
      <c r="AGS186" s="10"/>
      <c r="AGT186" s="10"/>
      <c r="AGU186" s="10"/>
      <c r="AGV186" s="10"/>
      <c r="AGW186" s="10"/>
      <c r="AGX186" s="10"/>
      <c r="AGY186" s="10"/>
      <c r="AGZ186" s="10"/>
      <c r="AHA186" s="10"/>
      <c r="AHB186" s="10"/>
      <c r="AHC186" s="10"/>
      <c r="AHD186" s="10"/>
      <c r="AHE186" s="10"/>
      <c r="AHF186" s="10"/>
      <c r="AHG186" s="10"/>
      <c r="AHH186" s="10"/>
      <c r="AHI186" s="10"/>
      <c r="AHJ186" s="10"/>
      <c r="AHK186" s="10"/>
      <c r="AHL186" s="10"/>
      <c r="AHM186" s="10"/>
      <c r="AHN186" s="10"/>
      <c r="AHO186" s="10"/>
      <c r="AHP186" s="10"/>
      <c r="AHQ186" s="10"/>
      <c r="AHR186" s="10"/>
      <c r="AHS186" s="10"/>
      <c r="AHT186" s="10"/>
      <c r="AHU186" s="10"/>
      <c r="AHV186" s="10"/>
      <c r="AHW186" s="10"/>
      <c r="AHX186" s="10"/>
      <c r="AHY186" s="10"/>
      <c r="AHZ186" s="10"/>
      <c r="AIA186" s="10"/>
      <c r="AIB186" s="10"/>
      <c r="AIC186" s="10"/>
      <c r="AID186" s="10"/>
      <c r="AIE186" s="10"/>
      <c r="AIF186" s="10"/>
      <c r="AIG186" s="10"/>
      <c r="AIH186" s="10"/>
      <c r="AII186" s="10"/>
      <c r="AIJ186" s="10"/>
      <c r="AIK186" s="10"/>
      <c r="AIL186" s="10"/>
      <c r="AIM186" s="10"/>
      <c r="AIN186" s="10"/>
      <c r="AIO186" s="10"/>
      <c r="AIP186" s="10"/>
      <c r="AIQ186" s="10"/>
      <c r="AIR186" s="10"/>
      <c r="AIS186" s="10"/>
      <c r="AIT186" s="10"/>
      <c r="AIU186" s="10"/>
      <c r="AIV186" s="10"/>
      <c r="AIW186" s="10"/>
      <c r="AIX186" s="10"/>
      <c r="AIY186" s="10"/>
      <c r="AIZ186" s="10"/>
      <c r="AJA186" s="10"/>
      <c r="AJB186" s="10"/>
      <c r="AJC186" s="10"/>
      <c r="AJD186" s="10"/>
      <c r="AJE186" s="10"/>
      <c r="AJF186" s="10"/>
      <c r="AJG186" s="10"/>
      <c r="AJH186" s="10"/>
      <c r="AJI186" s="10"/>
      <c r="AJJ186" s="10"/>
      <c r="AJK186" s="10"/>
      <c r="AJL186" s="10"/>
      <c r="AJM186" s="10"/>
      <c r="AJN186" s="10"/>
      <c r="AJO186" s="10"/>
      <c r="AJP186" s="10"/>
      <c r="AJQ186" s="10"/>
      <c r="AJR186" s="10"/>
      <c r="AJS186" s="10"/>
      <c r="AJT186" s="10"/>
      <c r="AJU186" s="10"/>
      <c r="AJV186" s="10"/>
      <c r="AJW186" s="10"/>
      <c r="AJX186" s="10"/>
      <c r="AJY186" s="10"/>
      <c r="AJZ186" s="10"/>
      <c r="AKA186" s="10"/>
      <c r="AKB186" s="10"/>
      <c r="AKC186" s="10"/>
      <c r="AKD186" s="10"/>
      <c r="AKE186" s="10"/>
      <c r="AKF186" s="10"/>
      <c r="AKG186" s="10"/>
      <c r="AKH186" s="10"/>
      <c r="AKI186" s="10"/>
      <c r="AKJ186" s="10"/>
      <c r="AKK186" s="10"/>
      <c r="AKL186" s="10"/>
      <c r="AKM186" s="10"/>
      <c r="AKN186" s="10"/>
      <c r="AKO186" s="10"/>
      <c r="AKP186" s="10"/>
      <c r="AKQ186" s="10"/>
      <c r="AKR186" s="10"/>
      <c r="AKS186" s="10"/>
      <c r="AKT186" s="10"/>
      <c r="AKU186" s="10"/>
      <c r="AKV186" s="10"/>
      <c r="AKW186" s="10"/>
      <c r="AKX186" s="10"/>
      <c r="AKY186" s="10"/>
      <c r="AKZ186" s="10"/>
      <c r="ALA186" s="10"/>
      <c r="ALB186" s="10"/>
      <c r="ALC186" s="10"/>
      <c r="ALD186" s="10"/>
      <c r="ALE186" s="10"/>
      <c r="ALF186" s="10"/>
      <c r="ALG186" s="10"/>
      <c r="ALH186" s="10"/>
      <c r="ALI186" s="10"/>
      <c r="ALJ186" s="10"/>
      <c r="ALK186" s="10"/>
      <c r="ALL186" s="10"/>
      <c r="ALM186" s="10"/>
      <c r="ALN186" s="10"/>
      <c r="ALO186" s="10"/>
      <c r="ALP186" s="10"/>
      <c r="ALQ186" s="10"/>
      <c r="ALR186" s="10"/>
      <c r="ALS186" s="10"/>
      <c r="ALT186" s="10"/>
      <c r="ALU186" s="10"/>
      <c r="ALV186" s="10"/>
      <c r="ALW186" s="10"/>
      <c r="ALX186" s="10"/>
      <c r="ALY186" s="10"/>
      <c r="ALZ186" s="10"/>
    </row>
    <row r="187" spans="1:1022">
      <c r="A187" s="31" t="s">
        <v>739</v>
      </c>
      <c r="B187" s="31" t="s">
        <v>749</v>
      </c>
      <c r="C187" s="31" t="s">
        <v>750</v>
      </c>
      <c r="D187" s="31"/>
      <c r="E187" s="32"/>
      <c r="F187" s="31"/>
      <c r="G187" s="32"/>
      <c r="H187" s="32">
        <v>1.7999999999999999E-2</v>
      </c>
      <c r="I187" s="31" t="s">
        <v>751</v>
      </c>
      <c r="J187" s="65"/>
      <c r="K187" s="31"/>
      <c r="L187" s="31"/>
      <c r="M187" s="31"/>
      <c r="N187" s="66" t="s">
        <v>752</v>
      </c>
      <c r="O187" s="32" t="s">
        <v>753</v>
      </c>
      <c r="P187" s="56" t="s">
        <v>754</v>
      </c>
      <c r="Q187" s="56">
        <v>41960</v>
      </c>
      <c r="R187" s="56" t="s">
        <v>755</v>
      </c>
      <c r="S187" s="31" t="s">
        <v>756</v>
      </c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  <c r="XL187" s="10"/>
      <c r="XM187" s="10"/>
      <c r="XN187" s="10"/>
      <c r="XO187" s="10"/>
      <c r="XP187" s="10"/>
      <c r="XQ187" s="10"/>
      <c r="XR187" s="10"/>
      <c r="XS187" s="10"/>
      <c r="XT187" s="10"/>
      <c r="XU187" s="10"/>
      <c r="XV187" s="10"/>
      <c r="XW187" s="10"/>
      <c r="XX187" s="10"/>
      <c r="XY187" s="10"/>
      <c r="XZ187" s="10"/>
      <c r="YA187" s="10"/>
      <c r="YB187" s="10"/>
      <c r="YC187" s="10"/>
      <c r="YD187" s="10"/>
      <c r="YE187" s="10"/>
      <c r="YF187" s="10"/>
      <c r="YG187" s="10"/>
      <c r="YH187" s="10"/>
      <c r="YI187" s="10"/>
      <c r="YJ187" s="10"/>
      <c r="YK187" s="10"/>
      <c r="YL187" s="10"/>
      <c r="YM187" s="10"/>
      <c r="YN187" s="10"/>
      <c r="YO187" s="10"/>
      <c r="YP187" s="10"/>
      <c r="YQ187" s="10"/>
      <c r="YR187" s="10"/>
      <c r="YS187" s="10"/>
      <c r="YT187" s="10"/>
      <c r="YU187" s="10"/>
      <c r="YV187" s="10"/>
      <c r="YW187" s="10"/>
      <c r="YX187" s="10"/>
      <c r="YY187" s="10"/>
      <c r="YZ187" s="10"/>
      <c r="ZA187" s="10"/>
      <c r="ZB187" s="10"/>
      <c r="ZC187" s="10"/>
      <c r="ZD187" s="10"/>
      <c r="ZE187" s="10"/>
      <c r="ZF187" s="10"/>
      <c r="ZG187" s="10"/>
      <c r="ZH187" s="10"/>
      <c r="ZI187" s="10"/>
      <c r="ZJ187" s="10"/>
      <c r="ZK187" s="10"/>
      <c r="ZL187" s="10"/>
      <c r="ZM187" s="10"/>
      <c r="ZN187" s="10"/>
      <c r="ZO187" s="10"/>
      <c r="ZP187" s="10"/>
      <c r="ZQ187" s="10"/>
      <c r="ZR187" s="10"/>
      <c r="ZS187" s="10"/>
      <c r="ZT187" s="10"/>
      <c r="ZU187" s="10"/>
      <c r="ZV187" s="10"/>
      <c r="ZW187" s="10"/>
      <c r="ZX187" s="10"/>
      <c r="ZY187" s="10"/>
      <c r="ZZ187" s="10"/>
      <c r="AAA187" s="10"/>
      <c r="AAB187" s="10"/>
      <c r="AAC187" s="10"/>
      <c r="AAD187" s="10"/>
      <c r="AAE187" s="10"/>
      <c r="AAF187" s="10"/>
      <c r="AAG187" s="10"/>
      <c r="AAH187" s="10"/>
      <c r="AAI187" s="10"/>
      <c r="AAJ187" s="10"/>
      <c r="AAK187" s="10"/>
      <c r="AAL187" s="10"/>
      <c r="AAM187" s="10"/>
      <c r="AAN187" s="10"/>
      <c r="AAO187" s="10"/>
      <c r="AAP187" s="10"/>
      <c r="AAQ187" s="10"/>
      <c r="AAR187" s="10"/>
      <c r="AAS187" s="10"/>
      <c r="AAT187" s="10"/>
      <c r="AAU187" s="10"/>
      <c r="AAV187" s="10"/>
      <c r="AAW187" s="10"/>
      <c r="AAX187" s="10"/>
      <c r="AAY187" s="10"/>
      <c r="AAZ187" s="10"/>
      <c r="ABA187" s="10"/>
      <c r="ABB187" s="10"/>
      <c r="ABC187" s="10"/>
      <c r="ABD187" s="10"/>
      <c r="ABE187" s="10"/>
      <c r="ABF187" s="10"/>
      <c r="ABG187" s="10"/>
      <c r="ABH187" s="10"/>
      <c r="ABI187" s="10"/>
      <c r="ABJ187" s="10"/>
      <c r="ABK187" s="10"/>
      <c r="ABL187" s="10"/>
      <c r="ABM187" s="10"/>
      <c r="ABN187" s="10"/>
      <c r="ABO187" s="10"/>
      <c r="ABP187" s="10"/>
      <c r="ABQ187" s="10"/>
      <c r="ABR187" s="10"/>
      <c r="ABS187" s="10"/>
      <c r="ABT187" s="10"/>
      <c r="ABU187" s="10"/>
      <c r="ABV187" s="10"/>
      <c r="ABW187" s="10"/>
      <c r="ABX187" s="10"/>
      <c r="ABY187" s="10"/>
      <c r="ABZ187" s="10"/>
      <c r="ACA187" s="10"/>
      <c r="ACB187" s="10"/>
      <c r="ACC187" s="10"/>
      <c r="ACD187" s="10"/>
      <c r="ACE187" s="10"/>
      <c r="ACF187" s="10"/>
      <c r="ACG187" s="10"/>
      <c r="ACH187" s="10"/>
      <c r="ACI187" s="10"/>
      <c r="ACJ187" s="10"/>
      <c r="ACK187" s="10"/>
      <c r="ACL187" s="10"/>
      <c r="ACM187" s="10"/>
      <c r="ACN187" s="10"/>
      <c r="ACO187" s="10"/>
      <c r="ACP187" s="10"/>
      <c r="ACQ187" s="10"/>
      <c r="ACR187" s="10"/>
      <c r="ACS187" s="10"/>
      <c r="ACT187" s="10"/>
      <c r="ACU187" s="10"/>
      <c r="ACV187" s="10"/>
      <c r="ACW187" s="10"/>
      <c r="ACX187" s="10"/>
      <c r="ACY187" s="10"/>
      <c r="ACZ187" s="10"/>
      <c r="ADA187" s="10"/>
      <c r="ADB187" s="10"/>
      <c r="ADC187" s="10"/>
      <c r="ADD187" s="10"/>
      <c r="ADE187" s="10"/>
      <c r="ADF187" s="10"/>
      <c r="ADG187" s="10"/>
      <c r="ADH187" s="10"/>
      <c r="ADI187" s="10"/>
      <c r="ADJ187" s="10"/>
      <c r="ADK187" s="10"/>
      <c r="ADL187" s="10"/>
      <c r="ADM187" s="10"/>
      <c r="ADN187" s="10"/>
      <c r="ADO187" s="10"/>
      <c r="ADP187" s="10"/>
      <c r="ADQ187" s="10"/>
      <c r="ADR187" s="10"/>
      <c r="ADS187" s="10"/>
      <c r="ADT187" s="10"/>
      <c r="ADU187" s="10"/>
      <c r="ADV187" s="10"/>
      <c r="ADW187" s="10"/>
      <c r="ADX187" s="10"/>
      <c r="ADY187" s="10"/>
      <c r="ADZ187" s="10"/>
      <c r="AEA187" s="10"/>
      <c r="AEB187" s="10"/>
      <c r="AEC187" s="10"/>
      <c r="AED187" s="10"/>
      <c r="AEE187" s="10"/>
      <c r="AEF187" s="10"/>
      <c r="AEG187" s="10"/>
      <c r="AEH187" s="10"/>
      <c r="AEI187" s="10"/>
      <c r="AEJ187" s="10"/>
      <c r="AEK187" s="10"/>
      <c r="AEL187" s="10"/>
      <c r="AEM187" s="10"/>
      <c r="AEN187" s="10"/>
      <c r="AEO187" s="10"/>
      <c r="AEP187" s="10"/>
      <c r="AEQ187" s="10"/>
      <c r="AER187" s="10"/>
      <c r="AES187" s="10"/>
      <c r="AET187" s="10"/>
      <c r="AEU187" s="10"/>
      <c r="AEV187" s="10"/>
      <c r="AEW187" s="10"/>
      <c r="AEX187" s="10"/>
      <c r="AEY187" s="10"/>
      <c r="AEZ187" s="10"/>
      <c r="AFA187" s="10"/>
      <c r="AFB187" s="10"/>
      <c r="AFC187" s="10"/>
      <c r="AFD187" s="10"/>
      <c r="AFE187" s="10"/>
      <c r="AFF187" s="10"/>
      <c r="AFG187" s="10"/>
      <c r="AFH187" s="10"/>
      <c r="AFI187" s="10"/>
      <c r="AFJ187" s="10"/>
      <c r="AFK187" s="10"/>
      <c r="AFL187" s="10"/>
      <c r="AFM187" s="10"/>
      <c r="AFN187" s="10"/>
      <c r="AFO187" s="10"/>
      <c r="AFP187" s="10"/>
      <c r="AFQ187" s="10"/>
      <c r="AFR187" s="10"/>
      <c r="AFS187" s="10"/>
      <c r="AFT187" s="10"/>
      <c r="AFU187" s="10"/>
      <c r="AFV187" s="10"/>
      <c r="AFW187" s="10"/>
      <c r="AFX187" s="10"/>
      <c r="AFY187" s="10"/>
      <c r="AFZ187" s="10"/>
      <c r="AGA187" s="10"/>
      <c r="AGB187" s="10"/>
      <c r="AGC187" s="10"/>
      <c r="AGD187" s="10"/>
      <c r="AGE187" s="10"/>
      <c r="AGF187" s="10"/>
      <c r="AGG187" s="10"/>
      <c r="AGH187" s="10"/>
      <c r="AGI187" s="10"/>
      <c r="AGJ187" s="10"/>
      <c r="AGK187" s="10"/>
      <c r="AGL187" s="10"/>
      <c r="AGM187" s="10"/>
      <c r="AGN187" s="10"/>
      <c r="AGO187" s="10"/>
      <c r="AGP187" s="10"/>
      <c r="AGQ187" s="10"/>
      <c r="AGR187" s="10"/>
      <c r="AGS187" s="10"/>
      <c r="AGT187" s="10"/>
      <c r="AGU187" s="10"/>
      <c r="AGV187" s="10"/>
      <c r="AGW187" s="10"/>
      <c r="AGX187" s="10"/>
      <c r="AGY187" s="10"/>
      <c r="AGZ187" s="10"/>
      <c r="AHA187" s="10"/>
      <c r="AHB187" s="10"/>
      <c r="AHC187" s="10"/>
      <c r="AHD187" s="10"/>
      <c r="AHE187" s="10"/>
      <c r="AHF187" s="10"/>
      <c r="AHG187" s="10"/>
      <c r="AHH187" s="10"/>
      <c r="AHI187" s="10"/>
      <c r="AHJ187" s="10"/>
      <c r="AHK187" s="10"/>
      <c r="AHL187" s="10"/>
      <c r="AHM187" s="10"/>
      <c r="AHN187" s="10"/>
      <c r="AHO187" s="10"/>
      <c r="AHP187" s="10"/>
      <c r="AHQ187" s="10"/>
      <c r="AHR187" s="10"/>
      <c r="AHS187" s="10"/>
      <c r="AHT187" s="10"/>
      <c r="AHU187" s="10"/>
      <c r="AHV187" s="10"/>
      <c r="AHW187" s="10"/>
      <c r="AHX187" s="10"/>
      <c r="AHY187" s="10"/>
      <c r="AHZ187" s="10"/>
      <c r="AIA187" s="10"/>
      <c r="AIB187" s="10"/>
      <c r="AIC187" s="10"/>
      <c r="AID187" s="10"/>
      <c r="AIE187" s="10"/>
      <c r="AIF187" s="10"/>
      <c r="AIG187" s="10"/>
      <c r="AIH187" s="10"/>
      <c r="AII187" s="10"/>
      <c r="AIJ187" s="10"/>
      <c r="AIK187" s="10"/>
      <c r="AIL187" s="10"/>
      <c r="AIM187" s="10"/>
      <c r="AIN187" s="10"/>
      <c r="AIO187" s="10"/>
      <c r="AIP187" s="10"/>
      <c r="AIQ187" s="10"/>
      <c r="AIR187" s="10"/>
      <c r="AIS187" s="10"/>
      <c r="AIT187" s="10"/>
      <c r="AIU187" s="10"/>
      <c r="AIV187" s="10"/>
      <c r="AIW187" s="10"/>
      <c r="AIX187" s="10"/>
      <c r="AIY187" s="10"/>
      <c r="AIZ187" s="10"/>
      <c r="AJA187" s="10"/>
      <c r="AJB187" s="10"/>
      <c r="AJC187" s="10"/>
      <c r="AJD187" s="10"/>
      <c r="AJE187" s="10"/>
      <c r="AJF187" s="10"/>
      <c r="AJG187" s="10"/>
      <c r="AJH187" s="10"/>
      <c r="AJI187" s="10"/>
      <c r="AJJ187" s="10"/>
      <c r="AJK187" s="10"/>
      <c r="AJL187" s="10"/>
      <c r="AJM187" s="10"/>
      <c r="AJN187" s="10"/>
      <c r="AJO187" s="10"/>
      <c r="AJP187" s="10"/>
      <c r="AJQ187" s="10"/>
      <c r="AJR187" s="10"/>
      <c r="AJS187" s="10"/>
      <c r="AJT187" s="10"/>
      <c r="AJU187" s="10"/>
      <c r="AJV187" s="10"/>
      <c r="AJW187" s="10"/>
      <c r="AJX187" s="10"/>
      <c r="AJY187" s="10"/>
      <c r="AJZ187" s="10"/>
      <c r="AKA187" s="10"/>
      <c r="AKB187" s="10"/>
      <c r="AKC187" s="10"/>
      <c r="AKD187" s="10"/>
      <c r="AKE187" s="10"/>
      <c r="AKF187" s="10"/>
      <c r="AKG187" s="10"/>
      <c r="AKH187" s="10"/>
      <c r="AKI187" s="10"/>
      <c r="AKJ187" s="10"/>
      <c r="AKK187" s="10"/>
      <c r="AKL187" s="10"/>
      <c r="AKM187" s="10"/>
      <c r="AKN187" s="10"/>
      <c r="AKO187" s="10"/>
      <c r="AKP187" s="10"/>
      <c r="AKQ187" s="10"/>
      <c r="AKR187" s="10"/>
      <c r="AKS187" s="10"/>
      <c r="AKT187" s="10"/>
      <c r="AKU187" s="10"/>
      <c r="AKV187" s="10"/>
      <c r="AKW187" s="10"/>
      <c r="AKX187" s="10"/>
      <c r="AKY187" s="10"/>
      <c r="AKZ187" s="10"/>
      <c r="ALA187" s="10"/>
      <c r="ALB187" s="10"/>
      <c r="ALC187" s="10"/>
      <c r="ALD187" s="10"/>
      <c r="ALE187" s="10"/>
      <c r="ALF187" s="10"/>
      <c r="ALG187" s="10"/>
      <c r="ALH187" s="10"/>
      <c r="ALI187" s="10"/>
      <c r="ALJ187" s="10"/>
      <c r="ALK187" s="10"/>
      <c r="ALL187" s="10"/>
      <c r="ALM187" s="10"/>
      <c r="ALN187" s="10"/>
      <c r="ALO187" s="10"/>
      <c r="ALP187" s="10"/>
      <c r="ALQ187" s="10"/>
      <c r="ALR187" s="10"/>
      <c r="ALS187" s="10"/>
      <c r="ALT187" s="10"/>
      <c r="ALU187" s="10"/>
      <c r="ALV187" s="10"/>
      <c r="ALW187" s="10"/>
      <c r="ALX187" s="10"/>
      <c r="ALY187" s="10"/>
      <c r="ALZ187" s="10"/>
    </row>
    <row r="188" spans="1:1022">
      <c r="A188" s="31" t="s">
        <v>739</v>
      </c>
      <c r="B188" s="31" t="s">
        <v>757</v>
      </c>
      <c r="C188" s="31" t="s">
        <v>758</v>
      </c>
      <c r="D188" s="31"/>
      <c r="E188" s="32"/>
      <c r="F188" s="31"/>
      <c r="G188" s="32"/>
      <c r="H188" s="32">
        <v>1</v>
      </c>
      <c r="I188" s="31" t="s">
        <v>26</v>
      </c>
      <c r="J188" s="65"/>
      <c r="K188" s="31"/>
      <c r="L188" s="31"/>
      <c r="M188" s="31"/>
      <c r="N188" s="167"/>
      <c r="O188" s="32" t="s">
        <v>759</v>
      </c>
      <c r="P188" s="56">
        <v>41950</v>
      </c>
      <c r="Q188" s="56"/>
      <c r="R188" s="56" t="s">
        <v>760</v>
      </c>
      <c r="S188" s="31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  <c r="XL188" s="10"/>
      <c r="XM188" s="10"/>
      <c r="XN188" s="10"/>
      <c r="XO188" s="10"/>
      <c r="XP188" s="10"/>
      <c r="XQ188" s="10"/>
      <c r="XR188" s="10"/>
      <c r="XS188" s="10"/>
      <c r="XT188" s="10"/>
      <c r="XU188" s="10"/>
      <c r="XV188" s="10"/>
      <c r="XW188" s="10"/>
      <c r="XX188" s="10"/>
      <c r="XY188" s="10"/>
      <c r="XZ188" s="10"/>
      <c r="YA188" s="10"/>
      <c r="YB188" s="10"/>
      <c r="YC188" s="10"/>
      <c r="YD188" s="10"/>
      <c r="YE188" s="10"/>
      <c r="YF188" s="10"/>
      <c r="YG188" s="10"/>
      <c r="YH188" s="10"/>
      <c r="YI188" s="10"/>
      <c r="YJ188" s="10"/>
      <c r="YK188" s="10"/>
      <c r="YL188" s="10"/>
      <c r="YM188" s="10"/>
      <c r="YN188" s="10"/>
      <c r="YO188" s="10"/>
      <c r="YP188" s="10"/>
      <c r="YQ188" s="10"/>
      <c r="YR188" s="10"/>
      <c r="YS188" s="10"/>
      <c r="YT188" s="10"/>
      <c r="YU188" s="10"/>
      <c r="YV188" s="10"/>
      <c r="YW188" s="10"/>
      <c r="YX188" s="10"/>
      <c r="YY188" s="10"/>
      <c r="YZ188" s="10"/>
      <c r="ZA188" s="10"/>
      <c r="ZB188" s="10"/>
      <c r="ZC188" s="10"/>
      <c r="ZD188" s="10"/>
      <c r="ZE188" s="10"/>
      <c r="ZF188" s="10"/>
      <c r="ZG188" s="10"/>
      <c r="ZH188" s="10"/>
      <c r="ZI188" s="10"/>
      <c r="ZJ188" s="10"/>
      <c r="ZK188" s="10"/>
      <c r="ZL188" s="10"/>
      <c r="ZM188" s="10"/>
      <c r="ZN188" s="10"/>
      <c r="ZO188" s="10"/>
      <c r="ZP188" s="10"/>
      <c r="ZQ188" s="10"/>
      <c r="ZR188" s="10"/>
      <c r="ZS188" s="10"/>
      <c r="ZT188" s="10"/>
      <c r="ZU188" s="10"/>
      <c r="ZV188" s="10"/>
      <c r="ZW188" s="10"/>
      <c r="ZX188" s="10"/>
      <c r="ZY188" s="10"/>
      <c r="ZZ188" s="10"/>
      <c r="AAA188" s="10"/>
      <c r="AAB188" s="10"/>
      <c r="AAC188" s="10"/>
      <c r="AAD188" s="10"/>
      <c r="AAE188" s="10"/>
      <c r="AAF188" s="10"/>
      <c r="AAG188" s="10"/>
      <c r="AAH188" s="10"/>
      <c r="AAI188" s="10"/>
      <c r="AAJ188" s="10"/>
      <c r="AAK188" s="10"/>
      <c r="AAL188" s="10"/>
      <c r="AAM188" s="10"/>
      <c r="AAN188" s="10"/>
      <c r="AAO188" s="10"/>
      <c r="AAP188" s="10"/>
      <c r="AAQ188" s="10"/>
      <c r="AAR188" s="10"/>
      <c r="AAS188" s="10"/>
      <c r="AAT188" s="10"/>
      <c r="AAU188" s="10"/>
      <c r="AAV188" s="10"/>
      <c r="AAW188" s="10"/>
      <c r="AAX188" s="10"/>
      <c r="AAY188" s="10"/>
      <c r="AAZ188" s="10"/>
      <c r="ABA188" s="10"/>
      <c r="ABB188" s="10"/>
      <c r="ABC188" s="10"/>
      <c r="ABD188" s="10"/>
      <c r="ABE188" s="10"/>
      <c r="ABF188" s="10"/>
      <c r="ABG188" s="10"/>
      <c r="ABH188" s="10"/>
      <c r="ABI188" s="10"/>
      <c r="ABJ188" s="10"/>
      <c r="ABK188" s="10"/>
      <c r="ABL188" s="10"/>
      <c r="ABM188" s="10"/>
      <c r="ABN188" s="10"/>
      <c r="ABO188" s="10"/>
      <c r="ABP188" s="10"/>
      <c r="ABQ188" s="10"/>
      <c r="ABR188" s="10"/>
      <c r="ABS188" s="10"/>
      <c r="ABT188" s="10"/>
      <c r="ABU188" s="10"/>
      <c r="ABV188" s="10"/>
      <c r="ABW188" s="10"/>
      <c r="ABX188" s="10"/>
      <c r="ABY188" s="10"/>
      <c r="ABZ188" s="10"/>
      <c r="ACA188" s="10"/>
      <c r="ACB188" s="10"/>
      <c r="ACC188" s="10"/>
      <c r="ACD188" s="10"/>
      <c r="ACE188" s="10"/>
      <c r="ACF188" s="10"/>
      <c r="ACG188" s="10"/>
      <c r="ACH188" s="10"/>
      <c r="ACI188" s="10"/>
      <c r="ACJ188" s="10"/>
      <c r="ACK188" s="10"/>
      <c r="ACL188" s="10"/>
      <c r="ACM188" s="10"/>
      <c r="ACN188" s="10"/>
      <c r="ACO188" s="10"/>
      <c r="ACP188" s="10"/>
      <c r="ACQ188" s="10"/>
      <c r="ACR188" s="10"/>
      <c r="ACS188" s="10"/>
      <c r="ACT188" s="10"/>
      <c r="ACU188" s="10"/>
      <c r="ACV188" s="10"/>
      <c r="ACW188" s="10"/>
      <c r="ACX188" s="10"/>
      <c r="ACY188" s="10"/>
      <c r="ACZ188" s="10"/>
      <c r="ADA188" s="10"/>
      <c r="ADB188" s="10"/>
      <c r="ADC188" s="10"/>
      <c r="ADD188" s="10"/>
      <c r="ADE188" s="10"/>
      <c r="ADF188" s="10"/>
      <c r="ADG188" s="10"/>
      <c r="ADH188" s="10"/>
      <c r="ADI188" s="10"/>
      <c r="ADJ188" s="10"/>
      <c r="ADK188" s="10"/>
      <c r="ADL188" s="10"/>
      <c r="ADM188" s="10"/>
      <c r="ADN188" s="10"/>
      <c r="ADO188" s="10"/>
      <c r="ADP188" s="10"/>
      <c r="ADQ188" s="10"/>
      <c r="ADR188" s="10"/>
      <c r="ADS188" s="10"/>
      <c r="ADT188" s="10"/>
      <c r="ADU188" s="10"/>
      <c r="ADV188" s="10"/>
      <c r="ADW188" s="10"/>
      <c r="ADX188" s="10"/>
      <c r="ADY188" s="10"/>
      <c r="ADZ188" s="10"/>
      <c r="AEA188" s="10"/>
      <c r="AEB188" s="10"/>
      <c r="AEC188" s="10"/>
      <c r="AED188" s="10"/>
      <c r="AEE188" s="10"/>
      <c r="AEF188" s="10"/>
      <c r="AEG188" s="10"/>
      <c r="AEH188" s="10"/>
      <c r="AEI188" s="10"/>
      <c r="AEJ188" s="10"/>
      <c r="AEK188" s="10"/>
      <c r="AEL188" s="10"/>
      <c r="AEM188" s="10"/>
      <c r="AEN188" s="10"/>
      <c r="AEO188" s="10"/>
      <c r="AEP188" s="10"/>
      <c r="AEQ188" s="10"/>
      <c r="AER188" s="10"/>
      <c r="AES188" s="10"/>
      <c r="AET188" s="10"/>
      <c r="AEU188" s="10"/>
      <c r="AEV188" s="10"/>
      <c r="AEW188" s="10"/>
      <c r="AEX188" s="10"/>
      <c r="AEY188" s="10"/>
      <c r="AEZ188" s="10"/>
      <c r="AFA188" s="10"/>
      <c r="AFB188" s="10"/>
      <c r="AFC188" s="10"/>
      <c r="AFD188" s="10"/>
      <c r="AFE188" s="10"/>
      <c r="AFF188" s="10"/>
      <c r="AFG188" s="10"/>
      <c r="AFH188" s="10"/>
      <c r="AFI188" s="10"/>
      <c r="AFJ188" s="10"/>
      <c r="AFK188" s="10"/>
      <c r="AFL188" s="10"/>
      <c r="AFM188" s="10"/>
      <c r="AFN188" s="10"/>
      <c r="AFO188" s="10"/>
      <c r="AFP188" s="10"/>
      <c r="AFQ188" s="10"/>
      <c r="AFR188" s="10"/>
      <c r="AFS188" s="10"/>
      <c r="AFT188" s="10"/>
      <c r="AFU188" s="10"/>
      <c r="AFV188" s="10"/>
      <c r="AFW188" s="10"/>
      <c r="AFX188" s="10"/>
      <c r="AFY188" s="10"/>
      <c r="AFZ188" s="10"/>
      <c r="AGA188" s="10"/>
      <c r="AGB188" s="10"/>
      <c r="AGC188" s="10"/>
      <c r="AGD188" s="10"/>
      <c r="AGE188" s="10"/>
      <c r="AGF188" s="10"/>
      <c r="AGG188" s="10"/>
      <c r="AGH188" s="10"/>
      <c r="AGI188" s="10"/>
      <c r="AGJ188" s="10"/>
      <c r="AGK188" s="10"/>
      <c r="AGL188" s="10"/>
      <c r="AGM188" s="10"/>
      <c r="AGN188" s="10"/>
      <c r="AGO188" s="10"/>
      <c r="AGP188" s="10"/>
      <c r="AGQ188" s="10"/>
      <c r="AGR188" s="10"/>
      <c r="AGS188" s="10"/>
      <c r="AGT188" s="10"/>
      <c r="AGU188" s="10"/>
      <c r="AGV188" s="10"/>
      <c r="AGW188" s="10"/>
      <c r="AGX188" s="10"/>
      <c r="AGY188" s="10"/>
      <c r="AGZ188" s="10"/>
      <c r="AHA188" s="10"/>
      <c r="AHB188" s="10"/>
      <c r="AHC188" s="10"/>
      <c r="AHD188" s="10"/>
      <c r="AHE188" s="10"/>
      <c r="AHF188" s="10"/>
      <c r="AHG188" s="10"/>
      <c r="AHH188" s="10"/>
      <c r="AHI188" s="10"/>
      <c r="AHJ188" s="10"/>
      <c r="AHK188" s="10"/>
      <c r="AHL188" s="10"/>
      <c r="AHM188" s="10"/>
      <c r="AHN188" s="10"/>
      <c r="AHO188" s="10"/>
      <c r="AHP188" s="10"/>
      <c r="AHQ188" s="10"/>
      <c r="AHR188" s="10"/>
      <c r="AHS188" s="10"/>
      <c r="AHT188" s="10"/>
      <c r="AHU188" s="10"/>
      <c r="AHV188" s="10"/>
      <c r="AHW188" s="10"/>
      <c r="AHX188" s="10"/>
      <c r="AHY188" s="10"/>
      <c r="AHZ188" s="10"/>
      <c r="AIA188" s="10"/>
      <c r="AIB188" s="10"/>
      <c r="AIC188" s="10"/>
      <c r="AID188" s="10"/>
      <c r="AIE188" s="10"/>
      <c r="AIF188" s="10"/>
      <c r="AIG188" s="10"/>
      <c r="AIH188" s="10"/>
      <c r="AII188" s="10"/>
      <c r="AIJ188" s="10"/>
      <c r="AIK188" s="10"/>
      <c r="AIL188" s="10"/>
      <c r="AIM188" s="10"/>
      <c r="AIN188" s="10"/>
      <c r="AIO188" s="10"/>
      <c r="AIP188" s="10"/>
      <c r="AIQ188" s="10"/>
      <c r="AIR188" s="10"/>
      <c r="AIS188" s="10"/>
      <c r="AIT188" s="10"/>
      <c r="AIU188" s="10"/>
      <c r="AIV188" s="10"/>
      <c r="AIW188" s="10"/>
      <c r="AIX188" s="10"/>
      <c r="AIY188" s="10"/>
      <c r="AIZ188" s="10"/>
      <c r="AJA188" s="10"/>
      <c r="AJB188" s="10"/>
      <c r="AJC188" s="10"/>
      <c r="AJD188" s="10"/>
      <c r="AJE188" s="10"/>
      <c r="AJF188" s="10"/>
      <c r="AJG188" s="10"/>
      <c r="AJH188" s="10"/>
      <c r="AJI188" s="10"/>
      <c r="AJJ188" s="10"/>
      <c r="AJK188" s="10"/>
      <c r="AJL188" s="10"/>
      <c r="AJM188" s="10"/>
      <c r="AJN188" s="10"/>
      <c r="AJO188" s="10"/>
      <c r="AJP188" s="10"/>
      <c r="AJQ188" s="10"/>
      <c r="AJR188" s="10"/>
      <c r="AJS188" s="10"/>
      <c r="AJT188" s="10"/>
      <c r="AJU188" s="10"/>
      <c r="AJV188" s="10"/>
      <c r="AJW188" s="10"/>
      <c r="AJX188" s="10"/>
      <c r="AJY188" s="10"/>
      <c r="AJZ188" s="10"/>
      <c r="AKA188" s="10"/>
      <c r="AKB188" s="10"/>
      <c r="AKC188" s="10"/>
      <c r="AKD188" s="10"/>
      <c r="AKE188" s="10"/>
      <c r="AKF188" s="10"/>
      <c r="AKG188" s="10"/>
      <c r="AKH188" s="10"/>
      <c r="AKI188" s="10"/>
      <c r="AKJ188" s="10"/>
      <c r="AKK188" s="10"/>
      <c r="AKL188" s="10"/>
      <c r="AKM188" s="10"/>
      <c r="AKN188" s="10"/>
      <c r="AKO188" s="10"/>
      <c r="AKP188" s="10"/>
      <c r="AKQ188" s="10"/>
      <c r="AKR188" s="10"/>
      <c r="AKS188" s="10"/>
      <c r="AKT188" s="10"/>
      <c r="AKU188" s="10"/>
      <c r="AKV188" s="10"/>
      <c r="AKW188" s="10"/>
      <c r="AKX188" s="10"/>
      <c r="AKY188" s="10"/>
      <c r="AKZ188" s="10"/>
      <c r="ALA188" s="10"/>
      <c r="ALB188" s="10"/>
      <c r="ALC188" s="10"/>
      <c r="ALD188" s="10"/>
      <c r="ALE188" s="10"/>
      <c r="ALF188" s="10"/>
      <c r="ALG188" s="10"/>
      <c r="ALH188" s="10"/>
      <c r="ALI188" s="10"/>
      <c r="ALJ188" s="10"/>
      <c r="ALK188" s="10"/>
      <c r="ALL188" s="10"/>
      <c r="ALM188" s="10"/>
      <c r="ALN188" s="10"/>
      <c r="ALO188" s="10"/>
      <c r="ALP188" s="10"/>
      <c r="ALQ188" s="10"/>
      <c r="ALR188" s="10"/>
      <c r="ALS188" s="10"/>
      <c r="ALT188" s="10"/>
      <c r="ALU188" s="10"/>
      <c r="ALV188" s="10"/>
      <c r="ALW188" s="10"/>
      <c r="ALX188" s="10"/>
      <c r="ALY188" s="10"/>
      <c r="ALZ188" s="10"/>
    </row>
    <row r="189" spans="1:1022">
      <c r="A189" s="31" t="s">
        <v>739</v>
      </c>
      <c r="B189" s="31" t="s">
        <v>761</v>
      </c>
      <c r="C189" s="31" t="s">
        <v>762</v>
      </c>
      <c r="D189" s="31"/>
      <c r="E189" s="32"/>
      <c r="F189" s="31"/>
      <c r="G189" s="32"/>
      <c r="H189" s="32">
        <v>1</v>
      </c>
      <c r="I189" s="31" t="s">
        <v>26</v>
      </c>
      <c r="J189" s="65"/>
      <c r="K189" s="31"/>
      <c r="L189" s="31"/>
      <c r="M189" s="31"/>
      <c r="N189" s="167"/>
      <c r="O189" s="32" t="s">
        <v>759</v>
      </c>
      <c r="P189" s="56">
        <v>41950</v>
      </c>
      <c r="Q189" s="56"/>
      <c r="R189" s="56" t="s">
        <v>760</v>
      </c>
      <c r="S189" s="31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  <c r="XL189" s="10"/>
      <c r="XM189" s="10"/>
      <c r="XN189" s="10"/>
      <c r="XO189" s="10"/>
      <c r="XP189" s="10"/>
      <c r="XQ189" s="10"/>
      <c r="XR189" s="10"/>
      <c r="XS189" s="10"/>
      <c r="XT189" s="10"/>
      <c r="XU189" s="10"/>
      <c r="XV189" s="10"/>
      <c r="XW189" s="10"/>
      <c r="XX189" s="10"/>
      <c r="XY189" s="10"/>
      <c r="XZ189" s="10"/>
      <c r="YA189" s="10"/>
      <c r="YB189" s="10"/>
      <c r="YC189" s="10"/>
      <c r="YD189" s="10"/>
      <c r="YE189" s="10"/>
      <c r="YF189" s="10"/>
      <c r="YG189" s="10"/>
      <c r="YH189" s="10"/>
      <c r="YI189" s="10"/>
      <c r="YJ189" s="10"/>
      <c r="YK189" s="10"/>
      <c r="YL189" s="10"/>
      <c r="YM189" s="10"/>
      <c r="YN189" s="10"/>
      <c r="YO189" s="10"/>
      <c r="YP189" s="10"/>
      <c r="YQ189" s="10"/>
      <c r="YR189" s="10"/>
      <c r="YS189" s="10"/>
      <c r="YT189" s="10"/>
      <c r="YU189" s="10"/>
      <c r="YV189" s="10"/>
      <c r="YW189" s="10"/>
      <c r="YX189" s="10"/>
      <c r="YY189" s="10"/>
      <c r="YZ189" s="10"/>
      <c r="ZA189" s="10"/>
      <c r="ZB189" s="10"/>
      <c r="ZC189" s="10"/>
      <c r="ZD189" s="10"/>
      <c r="ZE189" s="10"/>
      <c r="ZF189" s="10"/>
      <c r="ZG189" s="10"/>
      <c r="ZH189" s="10"/>
      <c r="ZI189" s="10"/>
      <c r="ZJ189" s="10"/>
      <c r="ZK189" s="10"/>
      <c r="ZL189" s="10"/>
      <c r="ZM189" s="10"/>
      <c r="ZN189" s="10"/>
      <c r="ZO189" s="10"/>
      <c r="ZP189" s="10"/>
      <c r="ZQ189" s="10"/>
      <c r="ZR189" s="10"/>
      <c r="ZS189" s="10"/>
      <c r="ZT189" s="10"/>
      <c r="ZU189" s="10"/>
      <c r="ZV189" s="10"/>
      <c r="ZW189" s="10"/>
      <c r="ZX189" s="10"/>
      <c r="ZY189" s="10"/>
      <c r="ZZ189" s="10"/>
      <c r="AAA189" s="10"/>
      <c r="AAB189" s="10"/>
      <c r="AAC189" s="10"/>
      <c r="AAD189" s="10"/>
      <c r="AAE189" s="10"/>
      <c r="AAF189" s="10"/>
      <c r="AAG189" s="10"/>
      <c r="AAH189" s="10"/>
      <c r="AAI189" s="10"/>
      <c r="AAJ189" s="10"/>
      <c r="AAK189" s="10"/>
      <c r="AAL189" s="10"/>
      <c r="AAM189" s="10"/>
      <c r="AAN189" s="10"/>
      <c r="AAO189" s="10"/>
      <c r="AAP189" s="10"/>
      <c r="AAQ189" s="10"/>
      <c r="AAR189" s="10"/>
      <c r="AAS189" s="10"/>
      <c r="AAT189" s="10"/>
      <c r="AAU189" s="10"/>
      <c r="AAV189" s="10"/>
      <c r="AAW189" s="10"/>
      <c r="AAX189" s="10"/>
      <c r="AAY189" s="10"/>
      <c r="AAZ189" s="10"/>
      <c r="ABA189" s="10"/>
      <c r="ABB189" s="10"/>
      <c r="ABC189" s="10"/>
      <c r="ABD189" s="10"/>
      <c r="ABE189" s="10"/>
      <c r="ABF189" s="10"/>
      <c r="ABG189" s="10"/>
      <c r="ABH189" s="10"/>
      <c r="ABI189" s="10"/>
      <c r="ABJ189" s="10"/>
      <c r="ABK189" s="10"/>
      <c r="ABL189" s="10"/>
      <c r="ABM189" s="10"/>
      <c r="ABN189" s="10"/>
      <c r="ABO189" s="10"/>
      <c r="ABP189" s="10"/>
      <c r="ABQ189" s="10"/>
      <c r="ABR189" s="10"/>
      <c r="ABS189" s="10"/>
      <c r="ABT189" s="10"/>
      <c r="ABU189" s="10"/>
      <c r="ABV189" s="10"/>
      <c r="ABW189" s="10"/>
      <c r="ABX189" s="10"/>
      <c r="ABY189" s="10"/>
      <c r="ABZ189" s="10"/>
      <c r="ACA189" s="10"/>
      <c r="ACB189" s="10"/>
      <c r="ACC189" s="10"/>
      <c r="ACD189" s="10"/>
      <c r="ACE189" s="10"/>
      <c r="ACF189" s="10"/>
      <c r="ACG189" s="10"/>
      <c r="ACH189" s="10"/>
      <c r="ACI189" s="10"/>
      <c r="ACJ189" s="10"/>
      <c r="ACK189" s="10"/>
      <c r="ACL189" s="10"/>
      <c r="ACM189" s="10"/>
      <c r="ACN189" s="10"/>
      <c r="ACO189" s="10"/>
      <c r="ACP189" s="10"/>
      <c r="ACQ189" s="10"/>
      <c r="ACR189" s="10"/>
      <c r="ACS189" s="10"/>
      <c r="ACT189" s="10"/>
      <c r="ACU189" s="10"/>
      <c r="ACV189" s="10"/>
      <c r="ACW189" s="10"/>
      <c r="ACX189" s="10"/>
      <c r="ACY189" s="10"/>
      <c r="ACZ189" s="10"/>
      <c r="ADA189" s="10"/>
      <c r="ADB189" s="10"/>
      <c r="ADC189" s="10"/>
      <c r="ADD189" s="10"/>
      <c r="ADE189" s="10"/>
      <c r="ADF189" s="10"/>
      <c r="ADG189" s="10"/>
      <c r="ADH189" s="10"/>
      <c r="ADI189" s="10"/>
      <c r="ADJ189" s="10"/>
      <c r="ADK189" s="10"/>
      <c r="ADL189" s="10"/>
      <c r="ADM189" s="10"/>
      <c r="ADN189" s="10"/>
      <c r="ADO189" s="10"/>
      <c r="ADP189" s="10"/>
      <c r="ADQ189" s="10"/>
      <c r="ADR189" s="10"/>
      <c r="ADS189" s="10"/>
      <c r="ADT189" s="10"/>
      <c r="ADU189" s="10"/>
      <c r="ADV189" s="10"/>
      <c r="ADW189" s="10"/>
      <c r="ADX189" s="10"/>
      <c r="ADY189" s="10"/>
      <c r="ADZ189" s="10"/>
      <c r="AEA189" s="10"/>
      <c r="AEB189" s="10"/>
      <c r="AEC189" s="10"/>
      <c r="AED189" s="10"/>
      <c r="AEE189" s="10"/>
      <c r="AEF189" s="10"/>
      <c r="AEG189" s="10"/>
      <c r="AEH189" s="10"/>
      <c r="AEI189" s="10"/>
      <c r="AEJ189" s="10"/>
      <c r="AEK189" s="10"/>
      <c r="AEL189" s="10"/>
      <c r="AEM189" s="10"/>
      <c r="AEN189" s="10"/>
      <c r="AEO189" s="10"/>
      <c r="AEP189" s="10"/>
      <c r="AEQ189" s="10"/>
      <c r="AER189" s="10"/>
      <c r="AES189" s="10"/>
      <c r="AET189" s="10"/>
      <c r="AEU189" s="10"/>
      <c r="AEV189" s="10"/>
      <c r="AEW189" s="10"/>
      <c r="AEX189" s="10"/>
      <c r="AEY189" s="10"/>
      <c r="AEZ189" s="10"/>
      <c r="AFA189" s="10"/>
      <c r="AFB189" s="10"/>
      <c r="AFC189" s="10"/>
      <c r="AFD189" s="10"/>
      <c r="AFE189" s="10"/>
      <c r="AFF189" s="10"/>
      <c r="AFG189" s="10"/>
      <c r="AFH189" s="10"/>
      <c r="AFI189" s="10"/>
      <c r="AFJ189" s="10"/>
      <c r="AFK189" s="10"/>
      <c r="AFL189" s="10"/>
      <c r="AFM189" s="10"/>
      <c r="AFN189" s="10"/>
      <c r="AFO189" s="10"/>
      <c r="AFP189" s="10"/>
      <c r="AFQ189" s="10"/>
      <c r="AFR189" s="10"/>
      <c r="AFS189" s="10"/>
      <c r="AFT189" s="10"/>
      <c r="AFU189" s="10"/>
      <c r="AFV189" s="10"/>
      <c r="AFW189" s="10"/>
      <c r="AFX189" s="10"/>
      <c r="AFY189" s="10"/>
      <c r="AFZ189" s="10"/>
      <c r="AGA189" s="10"/>
      <c r="AGB189" s="10"/>
      <c r="AGC189" s="10"/>
      <c r="AGD189" s="10"/>
      <c r="AGE189" s="10"/>
      <c r="AGF189" s="10"/>
      <c r="AGG189" s="10"/>
      <c r="AGH189" s="10"/>
      <c r="AGI189" s="10"/>
      <c r="AGJ189" s="10"/>
      <c r="AGK189" s="10"/>
      <c r="AGL189" s="10"/>
      <c r="AGM189" s="10"/>
      <c r="AGN189" s="10"/>
      <c r="AGO189" s="10"/>
      <c r="AGP189" s="10"/>
      <c r="AGQ189" s="10"/>
      <c r="AGR189" s="10"/>
      <c r="AGS189" s="10"/>
      <c r="AGT189" s="10"/>
      <c r="AGU189" s="10"/>
      <c r="AGV189" s="10"/>
      <c r="AGW189" s="10"/>
      <c r="AGX189" s="10"/>
      <c r="AGY189" s="10"/>
      <c r="AGZ189" s="10"/>
      <c r="AHA189" s="10"/>
      <c r="AHB189" s="10"/>
      <c r="AHC189" s="10"/>
      <c r="AHD189" s="10"/>
      <c r="AHE189" s="10"/>
      <c r="AHF189" s="10"/>
      <c r="AHG189" s="10"/>
      <c r="AHH189" s="10"/>
      <c r="AHI189" s="10"/>
      <c r="AHJ189" s="10"/>
      <c r="AHK189" s="10"/>
      <c r="AHL189" s="10"/>
      <c r="AHM189" s="10"/>
      <c r="AHN189" s="10"/>
      <c r="AHO189" s="10"/>
      <c r="AHP189" s="10"/>
      <c r="AHQ189" s="10"/>
      <c r="AHR189" s="10"/>
      <c r="AHS189" s="10"/>
      <c r="AHT189" s="10"/>
      <c r="AHU189" s="10"/>
      <c r="AHV189" s="10"/>
      <c r="AHW189" s="10"/>
      <c r="AHX189" s="10"/>
      <c r="AHY189" s="10"/>
      <c r="AHZ189" s="10"/>
      <c r="AIA189" s="10"/>
      <c r="AIB189" s="10"/>
      <c r="AIC189" s="10"/>
      <c r="AID189" s="10"/>
      <c r="AIE189" s="10"/>
      <c r="AIF189" s="10"/>
      <c r="AIG189" s="10"/>
      <c r="AIH189" s="10"/>
      <c r="AII189" s="10"/>
      <c r="AIJ189" s="10"/>
      <c r="AIK189" s="10"/>
      <c r="AIL189" s="10"/>
      <c r="AIM189" s="10"/>
      <c r="AIN189" s="10"/>
      <c r="AIO189" s="10"/>
      <c r="AIP189" s="10"/>
      <c r="AIQ189" s="10"/>
      <c r="AIR189" s="10"/>
      <c r="AIS189" s="10"/>
      <c r="AIT189" s="10"/>
      <c r="AIU189" s="10"/>
      <c r="AIV189" s="10"/>
      <c r="AIW189" s="10"/>
      <c r="AIX189" s="10"/>
      <c r="AIY189" s="10"/>
      <c r="AIZ189" s="10"/>
      <c r="AJA189" s="10"/>
      <c r="AJB189" s="10"/>
      <c r="AJC189" s="10"/>
      <c r="AJD189" s="10"/>
      <c r="AJE189" s="10"/>
      <c r="AJF189" s="10"/>
      <c r="AJG189" s="10"/>
      <c r="AJH189" s="10"/>
      <c r="AJI189" s="10"/>
      <c r="AJJ189" s="10"/>
      <c r="AJK189" s="10"/>
      <c r="AJL189" s="10"/>
      <c r="AJM189" s="10"/>
      <c r="AJN189" s="10"/>
      <c r="AJO189" s="10"/>
      <c r="AJP189" s="10"/>
      <c r="AJQ189" s="10"/>
      <c r="AJR189" s="10"/>
      <c r="AJS189" s="10"/>
      <c r="AJT189" s="10"/>
      <c r="AJU189" s="10"/>
      <c r="AJV189" s="10"/>
      <c r="AJW189" s="10"/>
      <c r="AJX189" s="10"/>
      <c r="AJY189" s="10"/>
      <c r="AJZ189" s="10"/>
      <c r="AKA189" s="10"/>
      <c r="AKB189" s="10"/>
      <c r="AKC189" s="10"/>
      <c r="AKD189" s="10"/>
      <c r="AKE189" s="10"/>
      <c r="AKF189" s="10"/>
      <c r="AKG189" s="10"/>
      <c r="AKH189" s="10"/>
      <c r="AKI189" s="10"/>
      <c r="AKJ189" s="10"/>
      <c r="AKK189" s="10"/>
      <c r="AKL189" s="10"/>
      <c r="AKM189" s="10"/>
      <c r="AKN189" s="10"/>
      <c r="AKO189" s="10"/>
      <c r="AKP189" s="10"/>
      <c r="AKQ189" s="10"/>
      <c r="AKR189" s="10"/>
      <c r="AKS189" s="10"/>
      <c r="AKT189" s="10"/>
      <c r="AKU189" s="10"/>
      <c r="AKV189" s="10"/>
      <c r="AKW189" s="10"/>
      <c r="AKX189" s="10"/>
      <c r="AKY189" s="10"/>
      <c r="AKZ189" s="10"/>
      <c r="ALA189" s="10"/>
      <c r="ALB189" s="10"/>
      <c r="ALC189" s="10"/>
      <c r="ALD189" s="10"/>
      <c r="ALE189" s="10"/>
      <c r="ALF189" s="10"/>
      <c r="ALG189" s="10"/>
      <c r="ALH189" s="10"/>
      <c r="ALI189" s="10"/>
      <c r="ALJ189" s="10"/>
      <c r="ALK189" s="10"/>
      <c r="ALL189" s="10"/>
      <c r="ALM189" s="10"/>
      <c r="ALN189" s="10"/>
      <c r="ALO189" s="10"/>
      <c r="ALP189" s="10"/>
      <c r="ALQ189" s="10"/>
      <c r="ALR189" s="10"/>
      <c r="ALS189" s="10"/>
      <c r="ALT189" s="10"/>
      <c r="ALU189" s="10"/>
      <c r="ALV189" s="10"/>
      <c r="ALW189" s="10"/>
      <c r="ALX189" s="10"/>
      <c r="ALY189" s="10"/>
      <c r="ALZ189" s="10"/>
    </row>
    <row r="190" spans="1:1022">
      <c r="A190" s="31" t="s">
        <v>739</v>
      </c>
      <c r="B190" s="31" t="s">
        <v>763</v>
      </c>
      <c r="C190" s="31" t="s">
        <v>764</v>
      </c>
      <c r="D190" s="31"/>
      <c r="E190" s="32"/>
      <c r="F190" s="31"/>
      <c r="G190" s="32"/>
      <c r="H190" s="32">
        <v>1</v>
      </c>
      <c r="I190" s="31" t="s">
        <v>26</v>
      </c>
      <c r="J190" s="65"/>
      <c r="K190" s="31"/>
      <c r="L190" s="31"/>
      <c r="M190" s="31"/>
      <c r="N190" s="167"/>
      <c r="O190" s="32"/>
      <c r="P190" s="56"/>
      <c r="Q190" s="56"/>
      <c r="R190" s="56" t="s">
        <v>760</v>
      </c>
      <c r="S190" s="31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  <c r="XL190" s="10"/>
      <c r="XM190" s="10"/>
      <c r="XN190" s="10"/>
      <c r="XO190" s="10"/>
      <c r="XP190" s="10"/>
      <c r="XQ190" s="10"/>
      <c r="XR190" s="10"/>
      <c r="XS190" s="10"/>
      <c r="XT190" s="10"/>
      <c r="XU190" s="10"/>
      <c r="XV190" s="10"/>
      <c r="XW190" s="10"/>
      <c r="XX190" s="10"/>
      <c r="XY190" s="10"/>
      <c r="XZ190" s="10"/>
      <c r="YA190" s="10"/>
      <c r="YB190" s="10"/>
      <c r="YC190" s="10"/>
      <c r="YD190" s="10"/>
      <c r="YE190" s="10"/>
      <c r="YF190" s="10"/>
      <c r="YG190" s="10"/>
      <c r="YH190" s="10"/>
      <c r="YI190" s="10"/>
      <c r="YJ190" s="10"/>
      <c r="YK190" s="10"/>
      <c r="YL190" s="10"/>
      <c r="YM190" s="10"/>
      <c r="YN190" s="10"/>
      <c r="YO190" s="10"/>
      <c r="YP190" s="10"/>
      <c r="YQ190" s="10"/>
      <c r="YR190" s="10"/>
      <c r="YS190" s="10"/>
      <c r="YT190" s="10"/>
      <c r="YU190" s="10"/>
      <c r="YV190" s="10"/>
      <c r="YW190" s="10"/>
      <c r="YX190" s="10"/>
      <c r="YY190" s="10"/>
      <c r="YZ190" s="10"/>
      <c r="ZA190" s="10"/>
      <c r="ZB190" s="10"/>
      <c r="ZC190" s="10"/>
      <c r="ZD190" s="10"/>
      <c r="ZE190" s="10"/>
      <c r="ZF190" s="10"/>
      <c r="ZG190" s="10"/>
      <c r="ZH190" s="10"/>
      <c r="ZI190" s="10"/>
      <c r="ZJ190" s="10"/>
      <c r="ZK190" s="10"/>
      <c r="ZL190" s="10"/>
      <c r="ZM190" s="10"/>
      <c r="ZN190" s="10"/>
      <c r="ZO190" s="10"/>
      <c r="ZP190" s="10"/>
      <c r="ZQ190" s="10"/>
      <c r="ZR190" s="10"/>
      <c r="ZS190" s="10"/>
      <c r="ZT190" s="10"/>
      <c r="ZU190" s="10"/>
      <c r="ZV190" s="10"/>
      <c r="ZW190" s="10"/>
      <c r="ZX190" s="10"/>
      <c r="ZY190" s="10"/>
      <c r="ZZ190" s="10"/>
      <c r="AAA190" s="10"/>
      <c r="AAB190" s="10"/>
      <c r="AAC190" s="10"/>
      <c r="AAD190" s="10"/>
      <c r="AAE190" s="10"/>
      <c r="AAF190" s="10"/>
      <c r="AAG190" s="10"/>
      <c r="AAH190" s="10"/>
      <c r="AAI190" s="10"/>
      <c r="AAJ190" s="10"/>
      <c r="AAK190" s="10"/>
      <c r="AAL190" s="10"/>
      <c r="AAM190" s="10"/>
      <c r="AAN190" s="10"/>
      <c r="AAO190" s="10"/>
      <c r="AAP190" s="10"/>
      <c r="AAQ190" s="10"/>
      <c r="AAR190" s="10"/>
      <c r="AAS190" s="10"/>
      <c r="AAT190" s="10"/>
      <c r="AAU190" s="10"/>
      <c r="AAV190" s="10"/>
      <c r="AAW190" s="10"/>
      <c r="AAX190" s="10"/>
      <c r="AAY190" s="10"/>
      <c r="AAZ190" s="10"/>
      <c r="ABA190" s="10"/>
      <c r="ABB190" s="10"/>
      <c r="ABC190" s="10"/>
      <c r="ABD190" s="10"/>
      <c r="ABE190" s="10"/>
      <c r="ABF190" s="10"/>
      <c r="ABG190" s="10"/>
      <c r="ABH190" s="10"/>
      <c r="ABI190" s="10"/>
      <c r="ABJ190" s="10"/>
      <c r="ABK190" s="10"/>
      <c r="ABL190" s="10"/>
      <c r="ABM190" s="10"/>
      <c r="ABN190" s="10"/>
      <c r="ABO190" s="10"/>
      <c r="ABP190" s="10"/>
      <c r="ABQ190" s="10"/>
      <c r="ABR190" s="10"/>
      <c r="ABS190" s="10"/>
      <c r="ABT190" s="10"/>
      <c r="ABU190" s="10"/>
      <c r="ABV190" s="10"/>
      <c r="ABW190" s="10"/>
      <c r="ABX190" s="10"/>
      <c r="ABY190" s="10"/>
      <c r="ABZ190" s="10"/>
      <c r="ACA190" s="10"/>
      <c r="ACB190" s="10"/>
      <c r="ACC190" s="10"/>
      <c r="ACD190" s="10"/>
      <c r="ACE190" s="10"/>
      <c r="ACF190" s="10"/>
      <c r="ACG190" s="10"/>
      <c r="ACH190" s="10"/>
      <c r="ACI190" s="10"/>
      <c r="ACJ190" s="10"/>
      <c r="ACK190" s="10"/>
      <c r="ACL190" s="10"/>
      <c r="ACM190" s="10"/>
      <c r="ACN190" s="10"/>
      <c r="ACO190" s="10"/>
      <c r="ACP190" s="10"/>
      <c r="ACQ190" s="10"/>
      <c r="ACR190" s="10"/>
      <c r="ACS190" s="10"/>
      <c r="ACT190" s="10"/>
      <c r="ACU190" s="10"/>
      <c r="ACV190" s="10"/>
      <c r="ACW190" s="10"/>
      <c r="ACX190" s="10"/>
      <c r="ACY190" s="10"/>
      <c r="ACZ190" s="10"/>
      <c r="ADA190" s="10"/>
      <c r="ADB190" s="10"/>
      <c r="ADC190" s="10"/>
      <c r="ADD190" s="10"/>
      <c r="ADE190" s="10"/>
      <c r="ADF190" s="10"/>
      <c r="ADG190" s="10"/>
      <c r="ADH190" s="10"/>
      <c r="ADI190" s="10"/>
      <c r="ADJ190" s="10"/>
      <c r="ADK190" s="10"/>
      <c r="ADL190" s="10"/>
      <c r="ADM190" s="10"/>
      <c r="ADN190" s="10"/>
      <c r="ADO190" s="10"/>
      <c r="ADP190" s="10"/>
      <c r="ADQ190" s="10"/>
      <c r="ADR190" s="10"/>
      <c r="ADS190" s="10"/>
      <c r="ADT190" s="10"/>
      <c r="ADU190" s="10"/>
      <c r="ADV190" s="10"/>
      <c r="ADW190" s="10"/>
      <c r="ADX190" s="10"/>
      <c r="ADY190" s="10"/>
      <c r="ADZ190" s="10"/>
      <c r="AEA190" s="10"/>
      <c r="AEB190" s="10"/>
      <c r="AEC190" s="10"/>
      <c r="AED190" s="10"/>
      <c r="AEE190" s="10"/>
      <c r="AEF190" s="10"/>
      <c r="AEG190" s="10"/>
      <c r="AEH190" s="10"/>
      <c r="AEI190" s="10"/>
      <c r="AEJ190" s="10"/>
      <c r="AEK190" s="10"/>
      <c r="AEL190" s="10"/>
      <c r="AEM190" s="10"/>
      <c r="AEN190" s="10"/>
      <c r="AEO190" s="10"/>
      <c r="AEP190" s="10"/>
      <c r="AEQ190" s="10"/>
      <c r="AER190" s="10"/>
      <c r="AES190" s="10"/>
      <c r="AET190" s="10"/>
      <c r="AEU190" s="10"/>
      <c r="AEV190" s="10"/>
      <c r="AEW190" s="10"/>
      <c r="AEX190" s="10"/>
      <c r="AEY190" s="10"/>
      <c r="AEZ190" s="10"/>
      <c r="AFA190" s="10"/>
      <c r="AFB190" s="10"/>
      <c r="AFC190" s="10"/>
      <c r="AFD190" s="10"/>
      <c r="AFE190" s="10"/>
      <c r="AFF190" s="10"/>
      <c r="AFG190" s="10"/>
      <c r="AFH190" s="10"/>
      <c r="AFI190" s="10"/>
      <c r="AFJ190" s="10"/>
      <c r="AFK190" s="10"/>
      <c r="AFL190" s="10"/>
      <c r="AFM190" s="10"/>
      <c r="AFN190" s="10"/>
      <c r="AFO190" s="10"/>
      <c r="AFP190" s="10"/>
      <c r="AFQ190" s="10"/>
      <c r="AFR190" s="10"/>
      <c r="AFS190" s="10"/>
      <c r="AFT190" s="10"/>
      <c r="AFU190" s="10"/>
      <c r="AFV190" s="10"/>
      <c r="AFW190" s="10"/>
      <c r="AFX190" s="10"/>
      <c r="AFY190" s="10"/>
      <c r="AFZ190" s="10"/>
      <c r="AGA190" s="10"/>
      <c r="AGB190" s="10"/>
      <c r="AGC190" s="10"/>
      <c r="AGD190" s="10"/>
      <c r="AGE190" s="10"/>
      <c r="AGF190" s="10"/>
      <c r="AGG190" s="10"/>
      <c r="AGH190" s="10"/>
      <c r="AGI190" s="10"/>
      <c r="AGJ190" s="10"/>
      <c r="AGK190" s="10"/>
      <c r="AGL190" s="10"/>
      <c r="AGM190" s="10"/>
      <c r="AGN190" s="10"/>
      <c r="AGO190" s="10"/>
      <c r="AGP190" s="10"/>
      <c r="AGQ190" s="10"/>
      <c r="AGR190" s="10"/>
      <c r="AGS190" s="10"/>
      <c r="AGT190" s="10"/>
      <c r="AGU190" s="10"/>
      <c r="AGV190" s="10"/>
      <c r="AGW190" s="10"/>
      <c r="AGX190" s="10"/>
      <c r="AGY190" s="10"/>
      <c r="AGZ190" s="10"/>
      <c r="AHA190" s="10"/>
      <c r="AHB190" s="10"/>
      <c r="AHC190" s="10"/>
      <c r="AHD190" s="10"/>
      <c r="AHE190" s="10"/>
      <c r="AHF190" s="10"/>
      <c r="AHG190" s="10"/>
      <c r="AHH190" s="10"/>
      <c r="AHI190" s="10"/>
      <c r="AHJ190" s="10"/>
      <c r="AHK190" s="10"/>
      <c r="AHL190" s="10"/>
      <c r="AHM190" s="10"/>
      <c r="AHN190" s="10"/>
      <c r="AHO190" s="10"/>
      <c r="AHP190" s="10"/>
      <c r="AHQ190" s="10"/>
      <c r="AHR190" s="10"/>
      <c r="AHS190" s="10"/>
      <c r="AHT190" s="10"/>
      <c r="AHU190" s="10"/>
      <c r="AHV190" s="10"/>
      <c r="AHW190" s="10"/>
      <c r="AHX190" s="10"/>
      <c r="AHY190" s="10"/>
      <c r="AHZ190" s="10"/>
      <c r="AIA190" s="10"/>
      <c r="AIB190" s="10"/>
      <c r="AIC190" s="10"/>
      <c r="AID190" s="10"/>
      <c r="AIE190" s="10"/>
      <c r="AIF190" s="10"/>
      <c r="AIG190" s="10"/>
      <c r="AIH190" s="10"/>
      <c r="AII190" s="10"/>
      <c r="AIJ190" s="10"/>
      <c r="AIK190" s="10"/>
      <c r="AIL190" s="10"/>
      <c r="AIM190" s="10"/>
      <c r="AIN190" s="10"/>
      <c r="AIO190" s="10"/>
      <c r="AIP190" s="10"/>
      <c r="AIQ190" s="10"/>
      <c r="AIR190" s="10"/>
      <c r="AIS190" s="10"/>
      <c r="AIT190" s="10"/>
      <c r="AIU190" s="10"/>
      <c r="AIV190" s="10"/>
      <c r="AIW190" s="10"/>
      <c r="AIX190" s="10"/>
      <c r="AIY190" s="10"/>
      <c r="AIZ190" s="10"/>
      <c r="AJA190" s="10"/>
      <c r="AJB190" s="10"/>
      <c r="AJC190" s="10"/>
      <c r="AJD190" s="10"/>
      <c r="AJE190" s="10"/>
      <c r="AJF190" s="10"/>
      <c r="AJG190" s="10"/>
      <c r="AJH190" s="10"/>
      <c r="AJI190" s="10"/>
      <c r="AJJ190" s="10"/>
      <c r="AJK190" s="10"/>
      <c r="AJL190" s="10"/>
      <c r="AJM190" s="10"/>
      <c r="AJN190" s="10"/>
      <c r="AJO190" s="10"/>
      <c r="AJP190" s="10"/>
      <c r="AJQ190" s="10"/>
      <c r="AJR190" s="10"/>
      <c r="AJS190" s="10"/>
      <c r="AJT190" s="10"/>
      <c r="AJU190" s="10"/>
      <c r="AJV190" s="10"/>
      <c r="AJW190" s="10"/>
      <c r="AJX190" s="10"/>
      <c r="AJY190" s="10"/>
      <c r="AJZ190" s="10"/>
      <c r="AKA190" s="10"/>
      <c r="AKB190" s="10"/>
      <c r="AKC190" s="10"/>
      <c r="AKD190" s="10"/>
      <c r="AKE190" s="10"/>
      <c r="AKF190" s="10"/>
      <c r="AKG190" s="10"/>
      <c r="AKH190" s="10"/>
      <c r="AKI190" s="10"/>
      <c r="AKJ190" s="10"/>
      <c r="AKK190" s="10"/>
      <c r="AKL190" s="10"/>
      <c r="AKM190" s="10"/>
      <c r="AKN190" s="10"/>
      <c r="AKO190" s="10"/>
      <c r="AKP190" s="10"/>
      <c r="AKQ190" s="10"/>
      <c r="AKR190" s="10"/>
      <c r="AKS190" s="10"/>
      <c r="AKT190" s="10"/>
      <c r="AKU190" s="10"/>
      <c r="AKV190" s="10"/>
      <c r="AKW190" s="10"/>
      <c r="AKX190" s="10"/>
      <c r="AKY190" s="10"/>
      <c r="AKZ190" s="10"/>
      <c r="ALA190" s="10"/>
      <c r="ALB190" s="10"/>
      <c r="ALC190" s="10"/>
      <c r="ALD190" s="10"/>
      <c r="ALE190" s="10"/>
      <c r="ALF190" s="10"/>
      <c r="ALG190" s="10"/>
      <c r="ALH190" s="10"/>
      <c r="ALI190" s="10"/>
      <c r="ALJ190" s="10"/>
      <c r="ALK190" s="10"/>
      <c r="ALL190" s="10"/>
      <c r="ALM190" s="10"/>
      <c r="ALN190" s="10"/>
      <c r="ALO190" s="10"/>
      <c r="ALP190" s="10"/>
      <c r="ALQ190" s="10"/>
      <c r="ALR190" s="10"/>
      <c r="ALS190" s="10"/>
      <c r="ALT190" s="10"/>
      <c r="ALU190" s="10"/>
      <c r="ALV190" s="10"/>
      <c r="ALW190" s="10"/>
      <c r="ALX190" s="10"/>
      <c r="ALY190" s="10"/>
      <c r="ALZ190" s="10"/>
    </row>
    <row r="191" spans="1:1022">
      <c r="A191" s="31" t="s">
        <v>739</v>
      </c>
      <c r="B191" s="31" t="s">
        <v>765</v>
      </c>
      <c r="C191" s="31" t="s">
        <v>766</v>
      </c>
      <c r="D191" s="31"/>
      <c r="E191" s="32"/>
      <c r="F191" s="31"/>
      <c r="G191" s="32"/>
      <c r="H191" s="32">
        <v>1</v>
      </c>
      <c r="I191" s="31" t="s">
        <v>26</v>
      </c>
      <c r="J191" s="65"/>
      <c r="K191" s="31"/>
      <c r="L191" s="31"/>
      <c r="M191" s="31"/>
      <c r="N191" s="66">
        <v>2000</v>
      </c>
      <c r="O191" s="32" t="s">
        <v>753</v>
      </c>
      <c r="P191" s="56" t="s">
        <v>754</v>
      </c>
      <c r="Q191" s="56">
        <v>41960</v>
      </c>
      <c r="R191" s="56" t="s">
        <v>384</v>
      </c>
      <c r="S191" s="31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  <c r="XL191" s="10"/>
      <c r="XM191" s="10"/>
      <c r="XN191" s="10"/>
      <c r="XO191" s="10"/>
      <c r="XP191" s="10"/>
      <c r="XQ191" s="10"/>
      <c r="XR191" s="10"/>
      <c r="XS191" s="10"/>
      <c r="XT191" s="10"/>
      <c r="XU191" s="10"/>
      <c r="XV191" s="10"/>
      <c r="XW191" s="10"/>
      <c r="XX191" s="10"/>
      <c r="XY191" s="10"/>
      <c r="XZ191" s="10"/>
      <c r="YA191" s="10"/>
      <c r="YB191" s="10"/>
      <c r="YC191" s="10"/>
      <c r="YD191" s="10"/>
      <c r="YE191" s="10"/>
      <c r="YF191" s="10"/>
      <c r="YG191" s="10"/>
      <c r="YH191" s="10"/>
      <c r="YI191" s="10"/>
      <c r="YJ191" s="10"/>
      <c r="YK191" s="10"/>
      <c r="YL191" s="10"/>
      <c r="YM191" s="10"/>
      <c r="YN191" s="10"/>
      <c r="YO191" s="10"/>
      <c r="YP191" s="10"/>
      <c r="YQ191" s="10"/>
      <c r="YR191" s="10"/>
      <c r="YS191" s="10"/>
      <c r="YT191" s="10"/>
      <c r="YU191" s="10"/>
      <c r="YV191" s="10"/>
      <c r="YW191" s="10"/>
      <c r="YX191" s="10"/>
      <c r="YY191" s="10"/>
      <c r="YZ191" s="10"/>
      <c r="ZA191" s="10"/>
      <c r="ZB191" s="10"/>
      <c r="ZC191" s="10"/>
      <c r="ZD191" s="10"/>
      <c r="ZE191" s="10"/>
      <c r="ZF191" s="10"/>
      <c r="ZG191" s="10"/>
      <c r="ZH191" s="10"/>
      <c r="ZI191" s="10"/>
      <c r="ZJ191" s="10"/>
      <c r="ZK191" s="10"/>
      <c r="ZL191" s="10"/>
      <c r="ZM191" s="10"/>
      <c r="ZN191" s="10"/>
      <c r="ZO191" s="10"/>
      <c r="ZP191" s="10"/>
      <c r="ZQ191" s="10"/>
      <c r="ZR191" s="10"/>
      <c r="ZS191" s="10"/>
      <c r="ZT191" s="10"/>
      <c r="ZU191" s="10"/>
      <c r="ZV191" s="10"/>
      <c r="ZW191" s="10"/>
      <c r="ZX191" s="10"/>
      <c r="ZY191" s="10"/>
      <c r="ZZ191" s="10"/>
      <c r="AAA191" s="10"/>
      <c r="AAB191" s="10"/>
      <c r="AAC191" s="10"/>
      <c r="AAD191" s="10"/>
      <c r="AAE191" s="10"/>
      <c r="AAF191" s="10"/>
      <c r="AAG191" s="10"/>
      <c r="AAH191" s="10"/>
      <c r="AAI191" s="10"/>
      <c r="AAJ191" s="10"/>
      <c r="AAK191" s="10"/>
      <c r="AAL191" s="10"/>
      <c r="AAM191" s="10"/>
      <c r="AAN191" s="10"/>
      <c r="AAO191" s="10"/>
      <c r="AAP191" s="10"/>
      <c r="AAQ191" s="10"/>
      <c r="AAR191" s="10"/>
      <c r="AAS191" s="10"/>
      <c r="AAT191" s="10"/>
      <c r="AAU191" s="10"/>
      <c r="AAV191" s="10"/>
      <c r="AAW191" s="10"/>
      <c r="AAX191" s="10"/>
      <c r="AAY191" s="10"/>
      <c r="AAZ191" s="10"/>
      <c r="ABA191" s="10"/>
      <c r="ABB191" s="10"/>
      <c r="ABC191" s="10"/>
      <c r="ABD191" s="10"/>
      <c r="ABE191" s="10"/>
      <c r="ABF191" s="10"/>
      <c r="ABG191" s="10"/>
      <c r="ABH191" s="10"/>
      <c r="ABI191" s="10"/>
      <c r="ABJ191" s="10"/>
      <c r="ABK191" s="10"/>
      <c r="ABL191" s="10"/>
      <c r="ABM191" s="10"/>
      <c r="ABN191" s="10"/>
      <c r="ABO191" s="10"/>
      <c r="ABP191" s="10"/>
      <c r="ABQ191" s="10"/>
      <c r="ABR191" s="10"/>
      <c r="ABS191" s="10"/>
      <c r="ABT191" s="10"/>
      <c r="ABU191" s="10"/>
      <c r="ABV191" s="10"/>
      <c r="ABW191" s="10"/>
      <c r="ABX191" s="10"/>
      <c r="ABY191" s="10"/>
      <c r="ABZ191" s="10"/>
      <c r="ACA191" s="10"/>
      <c r="ACB191" s="10"/>
      <c r="ACC191" s="10"/>
      <c r="ACD191" s="10"/>
      <c r="ACE191" s="10"/>
      <c r="ACF191" s="10"/>
      <c r="ACG191" s="10"/>
      <c r="ACH191" s="10"/>
      <c r="ACI191" s="10"/>
      <c r="ACJ191" s="10"/>
      <c r="ACK191" s="10"/>
      <c r="ACL191" s="10"/>
      <c r="ACM191" s="10"/>
      <c r="ACN191" s="10"/>
      <c r="ACO191" s="10"/>
      <c r="ACP191" s="10"/>
      <c r="ACQ191" s="10"/>
      <c r="ACR191" s="10"/>
      <c r="ACS191" s="10"/>
      <c r="ACT191" s="10"/>
      <c r="ACU191" s="10"/>
      <c r="ACV191" s="10"/>
      <c r="ACW191" s="10"/>
      <c r="ACX191" s="10"/>
      <c r="ACY191" s="10"/>
      <c r="ACZ191" s="10"/>
      <c r="ADA191" s="10"/>
      <c r="ADB191" s="10"/>
      <c r="ADC191" s="10"/>
      <c r="ADD191" s="10"/>
      <c r="ADE191" s="10"/>
      <c r="ADF191" s="10"/>
      <c r="ADG191" s="10"/>
      <c r="ADH191" s="10"/>
      <c r="ADI191" s="10"/>
      <c r="ADJ191" s="10"/>
      <c r="ADK191" s="10"/>
      <c r="ADL191" s="10"/>
      <c r="ADM191" s="10"/>
      <c r="ADN191" s="10"/>
      <c r="ADO191" s="10"/>
      <c r="ADP191" s="10"/>
      <c r="ADQ191" s="10"/>
      <c r="ADR191" s="10"/>
      <c r="ADS191" s="10"/>
      <c r="ADT191" s="10"/>
      <c r="ADU191" s="10"/>
      <c r="ADV191" s="10"/>
      <c r="ADW191" s="10"/>
      <c r="ADX191" s="10"/>
      <c r="ADY191" s="10"/>
      <c r="ADZ191" s="10"/>
      <c r="AEA191" s="10"/>
      <c r="AEB191" s="10"/>
      <c r="AEC191" s="10"/>
      <c r="AED191" s="10"/>
      <c r="AEE191" s="10"/>
      <c r="AEF191" s="10"/>
      <c r="AEG191" s="10"/>
      <c r="AEH191" s="10"/>
      <c r="AEI191" s="10"/>
      <c r="AEJ191" s="10"/>
      <c r="AEK191" s="10"/>
      <c r="AEL191" s="10"/>
      <c r="AEM191" s="10"/>
      <c r="AEN191" s="10"/>
      <c r="AEO191" s="10"/>
      <c r="AEP191" s="10"/>
      <c r="AEQ191" s="10"/>
      <c r="AER191" s="10"/>
      <c r="AES191" s="10"/>
      <c r="AET191" s="10"/>
      <c r="AEU191" s="10"/>
      <c r="AEV191" s="10"/>
      <c r="AEW191" s="10"/>
      <c r="AEX191" s="10"/>
      <c r="AEY191" s="10"/>
      <c r="AEZ191" s="10"/>
      <c r="AFA191" s="10"/>
      <c r="AFB191" s="10"/>
      <c r="AFC191" s="10"/>
      <c r="AFD191" s="10"/>
      <c r="AFE191" s="10"/>
      <c r="AFF191" s="10"/>
      <c r="AFG191" s="10"/>
      <c r="AFH191" s="10"/>
      <c r="AFI191" s="10"/>
      <c r="AFJ191" s="10"/>
      <c r="AFK191" s="10"/>
      <c r="AFL191" s="10"/>
      <c r="AFM191" s="10"/>
      <c r="AFN191" s="10"/>
      <c r="AFO191" s="10"/>
      <c r="AFP191" s="10"/>
      <c r="AFQ191" s="10"/>
      <c r="AFR191" s="10"/>
      <c r="AFS191" s="10"/>
      <c r="AFT191" s="10"/>
      <c r="AFU191" s="10"/>
      <c r="AFV191" s="10"/>
      <c r="AFW191" s="10"/>
      <c r="AFX191" s="10"/>
      <c r="AFY191" s="10"/>
      <c r="AFZ191" s="10"/>
      <c r="AGA191" s="10"/>
      <c r="AGB191" s="10"/>
      <c r="AGC191" s="10"/>
      <c r="AGD191" s="10"/>
      <c r="AGE191" s="10"/>
      <c r="AGF191" s="10"/>
      <c r="AGG191" s="10"/>
      <c r="AGH191" s="10"/>
      <c r="AGI191" s="10"/>
      <c r="AGJ191" s="10"/>
      <c r="AGK191" s="10"/>
      <c r="AGL191" s="10"/>
      <c r="AGM191" s="10"/>
      <c r="AGN191" s="10"/>
      <c r="AGO191" s="10"/>
      <c r="AGP191" s="10"/>
      <c r="AGQ191" s="10"/>
      <c r="AGR191" s="10"/>
      <c r="AGS191" s="10"/>
      <c r="AGT191" s="10"/>
      <c r="AGU191" s="10"/>
      <c r="AGV191" s="10"/>
      <c r="AGW191" s="10"/>
      <c r="AGX191" s="10"/>
      <c r="AGY191" s="10"/>
      <c r="AGZ191" s="10"/>
      <c r="AHA191" s="10"/>
      <c r="AHB191" s="10"/>
      <c r="AHC191" s="10"/>
      <c r="AHD191" s="10"/>
      <c r="AHE191" s="10"/>
      <c r="AHF191" s="10"/>
      <c r="AHG191" s="10"/>
      <c r="AHH191" s="10"/>
      <c r="AHI191" s="10"/>
      <c r="AHJ191" s="10"/>
      <c r="AHK191" s="10"/>
      <c r="AHL191" s="10"/>
      <c r="AHM191" s="10"/>
      <c r="AHN191" s="10"/>
      <c r="AHO191" s="10"/>
      <c r="AHP191" s="10"/>
      <c r="AHQ191" s="10"/>
      <c r="AHR191" s="10"/>
      <c r="AHS191" s="10"/>
      <c r="AHT191" s="10"/>
      <c r="AHU191" s="10"/>
      <c r="AHV191" s="10"/>
      <c r="AHW191" s="10"/>
      <c r="AHX191" s="10"/>
      <c r="AHY191" s="10"/>
      <c r="AHZ191" s="10"/>
      <c r="AIA191" s="10"/>
      <c r="AIB191" s="10"/>
      <c r="AIC191" s="10"/>
      <c r="AID191" s="10"/>
      <c r="AIE191" s="10"/>
      <c r="AIF191" s="10"/>
      <c r="AIG191" s="10"/>
      <c r="AIH191" s="10"/>
      <c r="AII191" s="10"/>
      <c r="AIJ191" s="10"/>
      <c r="AIK191" s="10"/>
      <c r="AIL191" s="10"/>
      <c r="AIM191" s="10"/>
      <c r="AIN191" s="10"/>
      <c r="AIO191" s="10"/>
      <c r="AIP191" s="10"/>
      <c r="AIQ191" s="10"/>
      <c r="AIR191" s="10"/>
      <c r="AIS191" s="10"/>
      <c r="AIT191" s="10"/>
      <c r="AIU191" s="10"/>
      <c r="AIV191" s="10"/>
      <c r="AIW191" s="10"/>
      <c r="AIX191" s="10"/>
      <c r="AIY191" s="10"/>
      <c r="AIZ191" s="10"/>
      <c r="AJA191" s="10"/>
      <c r="AJB191" s="10"/>
      <c r="AJC191" s="10"/>
      <c r="AJD191" s="10"/>
      <c r="AJE191" s="10"/>
      <c r="AJF191" s="10"/>
      <c r="AJG191" s="10"/>
      <c r="AJH191" s="10"/>
      <c r="AJI191" s="10"/>
      <c r="AJJ191" s="10"/>
      <c r="AJK191" s="10"/>
      <c r="AJL191" s="10"/>
      <c r="AJM191" s="10"/>
      <c r="AJN191" s="10"/>
      <c r="AJO191" s="10"/>
      <c r="AJP191" s="10"/>
      <c r="AJQ191" s="10"/>
      <c r="AJR191" s="10"/>
      <c r="AJS191" s="10"/>
      <c r="AJT191" s="10"/>
      <c r="AJU191" s="10"/>
      <c r="AJV191" s="10"/>
      <c r="AJW191" s="10"/>
      <c r="AJX191" s="10"/>
      <c r="AJY191" s="10"/>
      <c r="AJZ191" s="10"/>
      <c r="AKA191" s="10"/>
      <c r="AKB191" s="10"/>
      <c r="AKC191" s="10"/>
      <c r="AKD191" s="10"/>
      <c r="AKE191" s="10"/>
      <c r="AKF191" s="10"/>
      <c r="AKG191" s="10"/>
      <c r="AKH191" s="10"/>
      <c r="AKI191" s="10"/>
      <c r="AKJ191" s="10"/>
      <c r="AKK191" s="10"/>
      <c r="AKL191" s="10"/>
      <c r="AKM191" s="10"/>
      <c r="AKN191" s="10"/>
      <c r="AKO191" s="10"/>
      <c r="AKP191" s="10"/>
      <c r="AKQ191" s="10"/>
      <c r="AKR191" s="10"/>
      <c r="AKS191" s="10"/>
      <c r="AKT191" s="10"/>
      <c r="AKU191" s="10"/>
      <c r="AKV191" s="10"/>
      <c r="AKW191" s="10"/>
      <c r="AKX191" s="10"/>
      <c r="AKY191" s="10"/>
      <c r="AKZ191" s="10"/>
      <c r="ALA191" s="10"/>
      <c r="ALB191" s="10"/>
      <c r="ALC191" s="10"/>
      <c r="ALD191" s="10"/>
      <c r="ALE191" s="10"/>
      <c r="ALF191" s="10"/>
      <c r="ALG191" s="10"/>
      <c r="ALH191" s="10"/>
      <c r="ALI191" s="10"/>
      <c r="ALJ191" s="10"/>
      <c r="ALK191" s="10"/>
      <c r="ALL191" s="10"/>
      <c r="ALM191" s="10"/>
      <c r="ALN191" s="10"/>
      <c r="ALO191" s="10"/>
      <c r="ALP191" s="10"/>
      <c r="ALQ191" s="10"/>
      <c r="ALR191" s="10"/>
      <c r="ALS191" s="10"/>
      <c r="ALT191" s="10"/>
      <c r="ALU191" s="10"/>
      <c r="ALV191" s="10"/>
      <c r="ALW191" s="10"/>
      <c r="ALX191" s="10"/>
      <c r="ALY191" s="10"/>
      <c r="ALZ191" s="10"/>
    </row>
    <row r="192" spans="1:1022">
      <c r="A192" s="31" t="s">
        <v>739</v>
      </c>
      <c r="B192" s="31" t="s">
        <v>767</v>
      </c>
      <c r="C192" s="31" t="s">
        <v>768</v>
      </c>
      <c r="D192" s="31"/>
      <c r="E192" s="32"/>
      <c r="F192" s="31"/>
      <c r="G192" s="32"/>
      <c r="H192" s="32">
        <v>1</v>
      </c>
      <c r="I192" s="31" t="s">
        <v>26</v>
      </c>
      <c r="J192" s="65"/>
      <c r="K192" s="31"/>
      <c r="L192" s="31"/>
      <c r="M192" s="31"/>
      <c r="N192" s="66">
        <v>1500</v>
      </c>
      <c r="O192" s="32" t="s">
        <v>753</v>
      </c>
      <c r="P192" s="56" t="s">
        <v>754</v>
      </c>
      <c r="Q192" s="56">
        <v>41960</v>
      </c>
      <c r="R192" s="56" t="s">
        <v>769</v>
      </c>
      <c r="S192" s="31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  <c r="XL192" s="10"/>
      <c r="XM192" s="10"/>
      <c r="XN192" s="10"/>
      <c r="XO192" s="10"/>
      <c r="XP192" s="10"/>
      <c r="XQ192" s="10"/>
      <c r="XR192" s="10"/>
      <c r="XS192" s="10"/>
      <c r="XT192" s="10"/>
      <c r="XU192" s="10"/>
      <c r="XV192" s="10"/>
      <c r="XW192" s="10"/>
      <c r="XX192" s="10"/>
      <c r="XY192" s="10"/>
      <c r="XZ192" s="10"/>
      <c r="YA192" s="10"/>
      <c r="YB192" s="10"/>
      <c r="YC192" s="10"/>
      <c r="YD192" s="10"/>
      <c r="YE192" s="10"/>
      <c r="YF192" s="10"/>
      <c r="YG192" s="10"/>
      <c r="YH192" s="10"/>
      <c r="YI192" s="10"/>
      <c r="YJ192" s="10"/>
      <c r="YK192" s="10"/>
      <c r="YL192" s="10"/>
      <c r="YM192" s="10"/>
      <c r="YN192" s="10"/>
      <c r="YO192" s="10"/>
      <c r="YP192" s="10"/>
      <c r="YQ192" s="10"/>
      <c r="YR192" s="10"/>
      <c r="YS192" s="10"/>
      <c r="YT192" s="10"/>
      <c r="YU192" s="10"/>
      <c r="YV192" s="10"/>
      <c r="YW192" s="10"/>
      <c r="YX192" s="10"/>
      <c r="YY192" s="10"/>
      <c r="YZ192" s="10"/>
      <c r="ZA192" s="10"/>
      <c r="ZB192" s="10"/>
      <c r="ZC192" s="10"/>
      <c r="ZD192" s="10"/>
      <c r="ZE192" s="10"/>
      <c r="ZF192" s="10"/>
      <c r="ZG192" s="10"/>
      <c r="ZH192" s="10"/>
      <c r="ZI192" s="10"/>
      <c r="ZJ192" s="10"/>
      <c r="ZK192" s="10"/>
      <c r="ZL192" s="10"/>
      <c r="ZM192" s="10"/>
      <c r="ZN192" s="10"/>
      <c r="ZO192" s="10"/>
      <c r="ZP192" s="10"/>
      <c r="ZQ192" s="10"/>
      <c r="ZR192" s="10"/>
      <c r="ZS192" s="10"/>
      <c r="ZT192" s="10"/>
      <c r="ZU192" s="10"/>
      <c r="ZV192" s="10"/>
      <c r="ZW192" s="10"/>
      <c r="ZX192" s="10"/>
      <c r="ZY192" s="10"/>
      <c r="ZZ192" s="10"/>
      <c r="AAA192" s="10"/>
      <c r="AAB192" s="10"/>
      <c r="AAC192" s="10"/>
      <c r="AAD192" s="10"/>
      <c r="AAE192" s="10"/>
      <c r="AAF192" s="10"/>
      <c r="AAG192" s="10"/>
      <c r="AAH192" s="10"/>
      <c r="AAI192" s="10"/>
      <c r="AAJ192" s="10"/>
      <c r="AAK192" s="10"/>
      <c r="AAL192" s="10"/>
      <c r="AAM192" s="10"/>
      <c r="AAN192" s="10"/>
      <c r="AAO192" s="10"/>
      <c r="AAP192" s="10"/>
      <c r="AAQ192" s="10"/>
      <c r="AAR192" s="10"/>
      <c r="AAS192" s="10"/>
      <c r="AAT192" s="10"/>
      <c r="AAU192" s="10"/>
      <c r="AAV192" s="10"/>
      <c r="AAW192" s="10"/>
      <c r="AAX192" s="10"/>
      <c r="AAY192" s="10"/>
      <c r="AAZ192" s="10"/>
      <c r="ABA192" s="10"/>
      <c r="ABB192" s="10"/>
      <c r="ABC192" s="10"/>
      <c r="ABD192" s="10"/>
      <c r="ABE192" s="10"/>
      <c r="ABF192" s="10"/>
      <c r="ABG192" s="10"/>
      <c r="ABH192" s="10"/>
      <c r="ABI192" s="10"/>
      <c r="ABJ192" s="10"/>
      <c r="ABK192" s="10"/>
      <c r="ABL192" s="10"/>
      <c r="ABM192" s="10"/>
      <c r="ABN192" s="10"/>
      <c r="ABO192" s="10"/>
      <c r="ABP192" s="10"/>
      <c r="ABQ192" s="10"/>
      <c r="ABR192" s="10"/>
      <c r="ABS192" s="10"/>
      <c r="ABT192" s="10"/>
      <c r="ABU192" s="10"/>
      <c r="ABV192" s="10"/>
      <c r="ABW192" s="10"/>
      <c r="ABX192" s="10"/>
      <c r="ABY192" s="10"/>
      <c r="ABZ192" s="10"/>
      <c r="ACA192" s="10"/>
      <c r="ACB192" s="10"/>
      <c r="ACC192" s="10"/>
      <c r="ACD192" s="10"/>
      <c r="ACE192" s="10"/>
      <c r="ACF192" s="10"/>
      <c r="ACG192" s="10"/>
      <c r="ACH192" s="10"/>
      <c r="ACI192" s="10"/>
      <c r="ACJ192" s="10"/>
      <c r="ACK192" s="10"/>
      <c r="ACL192" s="10"/>
      <c r="ACM192" s="10"/>
      <c r="ACN192" s="10"/>
      <c r="ACO192" s="10"/>
      <c r="ACP192" s="10"/>
      <c r="ACQ192" s="10"/>
      <c r="ACR192" s="10"/>
      <c r="ACS192" s="10"/>
      <c r="ACT192" s="10"/>
      <c r="ACU192" s="10"/>
      <c r="ACV192" s="10"/>
      <c r="ACW192" s="10"/>
      <c r="ACX192" s="10"/>
      <c r="ACY192" s="10"/>
      <c r="ACZ192" s="10"/>
      <c r="ADA192" s="10"/>
      <c r="ADB192" s="10"/>
      <c r="ADC192" s="10"/>
      <c r="ADD192" s="10"/>
      <c r="ADE192" s="10"/>
      <c r="ADF192" s="10"/>
      <c r="ADG192" s="10"/>
      <c r="ADH192" s="10"/>
      <c r="ADI192" s="10"/>
      <c r="ADJ192" s="10"/>
      <c r="ADK192" s="10"/>
      <c r="ADL192" s="10"/>
      <c r="ADM192" s="10"/>
      <c r="ADN192" s="10"/>
      <c r="ADO192" s="10"/>
      <c r="ADP192" s="10"/>
      <c r="ADQ192" s="10"/>
      <c r="ADR192" s="10"/>
      <c r="ADS192" s="10"/>
      <c r="ADT192" s="10"/>
      <c r="ADU192" s="10"/>
      <c r="ADV192" s="10"/>
      <c r="ADW192" s="10"/>
      <c r="ADX192" s="10"/>
      <c r="ADY192" s="10"/>
      <c r="ADZ192" s="10"/>
      <c r="AEA192" s="10"/>
      <c r="AEB192" s="10"/>
      <c r="AEC192" s="10"/>
      <c r="AED192" s="10"/>
      <c r="AEE192" s="10"/>
      <c r="AEF192" s="10"/>
      <c r="AEG192" s="10"/>
      <c r="AEH192" s="10"/>
      <c r="AEI192" s="10"/>
      <c r="AEJ192" s="10"/>
      <c r="AEK192" s="10"/>
      <c r="AEL192" s="10"/>
      <c r="AEM192" s="10"/>
      <c r="AEN192" s="10"/>
      <c r="AEO192" s="10"/>
      <c r="AEP192" s="10"/>
      <c r="AEQ192" s="10"/>
      <c r="AER192" s="10"/>
      <c r="AES192" s="10"/>
      <c r="AET192" s="10"/>
      <c r="AEU192" s="10"/>
      <c r="AEV192" s="10"/>
      <c r="AEW192" s="10"/>
      <c r="AEX192" s="10"/>
      <c r="AEY192" s="10"/>
      <c r="AEZ192" s="10"/>
      <c r="AFA192" s="10"/>
      <c r="AFB192" s="10"/>
      <c r="AFC192" s="10"/>
      <c r="AFD192" s="10"/>
      <c r="AFE192" s="10"/>
      <c r="AFF192" s="10"/>
      <c r="AFG192" s="10"/>
      <c r="AFH192" s="10"/>
      <c r="AFI192" s="10"/>
      <c r="AFJ192" s="10"/>
      <c r="AFK192" s="10"/>
      <c r="AFL192" s="10"/>
      <c r="AFM192" s="10"/>
      <c r="AFN192" s="10"/>
      <c r="AFO192" s="10"/>
      <c r="AFP192" s="10"/>
      <c r="AFQ192" s="10"/>
      <c r="AFR192" s="10"/>
      <c r="AFS192" s="10"/>
      <c r="AFT192" s="10"/>
      <c r="AFU192" s="10"/>
      <c r="AFV192" s="10"/>
      <c r="AFW192" s="10"/>
      <c r="AFX192" s="10"/>
      <c r="AFY192" s="10"/>
      <c r="AFZ192" s="10"/>
      <c r="AGA192" s="10"/>
      <c r="AGB192" s="10"/>
      <c r="AGC192" s="10"/>
      <c r="AGD192" s="10"/>
      <c r="AGE192" s="10"/>
      <c r="AGF192" s="10"/>
      <c r="AGG192" s="10"/>
      <c r="AGH192" s="10"/>
      <c r="AGI192" s="10"/>
      <c r="AGJ192" s="10"/>
      <c r="AGK192" s="10"/>
      <c r="AGL192" s="10"/>
      <c r="AGM192" s="10"/>
      <c r="AGN192" s="10"/>
      <c r="AGO192" s="10"/>
      <c r="AGP192" s="10"/>
      <c r="AGQ192" s="10"/>
      <c r="AGR192" s="10"/>
      <c r="AGS192" s="10"/>
      <c r="AGT192" s="10"/>
      <c r="AGU192" s="10"/>
      <c r="AGV192" s="10"/>
      <c r="AGW192" s="10"/>
      <c r="AGX192" s="10"/>
      <c r="AGY192" s="10"/>
      <c r="AGZ192" s="10"/>
      <c r="AHA192" s="10"/>
      <c r="AHB192" s="10"/>
      <c r="AHC192" s="10"/>
      <c r="AHD192" s="10"/>
      <c r="AHE192" s="10"/>
      <c r="AHF192" s="10"/>
      <c r="AHG192" s="10"/>
      <c r="AHH192" s="10"/>
      <c r="AHI192" s="10"/>
      <c r="AHJ192" s="10"/>
      <c r="AHK192" s="10"/>
      <c r="AHL192" s="10"/>
      <c r="AHM192" s="10"/>
      <c r="AHN192" s="10"/>
      <c r="AHO192" s="10"/>
      <c r="AHP192" s="10"/>
      <c r="AHQ192" s="10"/>
      <c r="AHR192" s="10"/>
      <c r="AHS192" s="10"/>
      <c r="AHT192" s="10"/>
      <c r="AHU192" s="10"/>
      <c r="AHV192" s="10"/>
      <c r="AHW192" s="10"/>
      <c r="AHX192" s="10"/>
      <c r="AHY192" s="10"/>
      <c r="AHZ192" s="10"/>
      <c r="AIA192" s="10"/>
      <c r="AIB192" s="10"/>
      <c r="AIC192" s="10"/>
      <c r="AID192" s="10"/>
      <c r="AIE192" s="10"/>
      <c r="AIF192" s="10"/>
      <c r="AIG192" s="10"/>
      <c r="AIH192" s="10"/>
      <c r="AII192" s="10"/>
      <c r="AIJ192" s="10"/>
      <c r="AIK192" s="10"/>
      <c r="AIL192" s="10"/>
      <c r="AIM192" s="10"/>
      <c r="AIN192" s="10"/>
      <c r="AIO192" s="10"/>
      <c r="AIP192" s="10"/>
      <c r="AIQ192" s="10"/>
      <c r="AIR192" s="10"/>
      <c r="AIS192" s="10"/>
      <c r="AIT192" s="10"/>
      <c r="AIU192" s="10"/>
      <c r="AIV192" s="10"/>
      <c r="AIW192" s="10"/>
      <c r="AIX192" s="10"/>
      <c r="AIY192" s="10"/>
      <c r="AIZ192" s="10"/>
      <c r="AJA192" s="10"/>
      <c r="AJB192" s="10"/>
      <c r="AJC192" s="10"/>
      <c r="AJD192" s="10"/>
      <c r="AJE192" s="10"/>
      <c r="AJF192" s="10"/>
      <c r="AJG192" s="10"/>
      <c r="AJH192" s="10"/>
      <c r="AJI192" s="10"/>
      <c r="AJJ192" s="10"/>
      <c r="AJK192" s="10"/>
      <c r="AJL192" s="10"/>
      <c r="AJM192" s="10"/>
      <c r="AJN192" s="10"/>
      <c r="AJO192" s="10"/>
      <c r="AJP192" s="10"/>
      <c r="AJQ192" s="10"/>
      <c r="AJR192" s="10"/>
      <c r="AJS192" s="10"/>
      <c r="AJT192" s="10"/>
      <c r="AJU192" s="10"/>
      <c r="AJV192" s="10"/>
      <c r="AJW192" s="10"/>
      <c r="AJX192" s="10"/>
      <c r="AJY192" s="10"/>
      <c r="AJZ192" s="10"/>
      <c r="AKA192" s="10"/>
      <c r="AKB192" s="10"/>
      <c r="AKC192" s="10"/>
      <c r="AKD192" s="10"/>
      <c r="AKE192" s="10"/>
      <c r="AKF192" s="10"/>
      <c r="AKG192" s="10"/>
      <c r="AKH192" s="10"/>
      <c r="AKI192" s="10"/>
      <c r="AKJ192" s="10"/>
      <c r="AKK192" s="10"/>
      <c r="AKL192" s="10"/>
      <c r="AKM192" s="10"/>
      <c r="AKN192" s="10"/>
      <c r="AKO192" s="10"/>
      <c r="AKP192" s="10"/>
      <c r="AKQ192" s="10"/>
      <c r="AKR192" s="10"/>
      <c r="AKS192" s="10"/>
      <c r="AKT192" s="10"/>
      <c r="AKU192" s="10"/>
      <c r="AKV192" s="10"/>
      <c r="AKW192" s="10"/>
      <c r="AKX192" s="10"/>
      <c r="AKY192" s="10"/>
      <c r="AKZ192" s="10"/>
      <c r="ALA192" s="10"/>
      <c r="ALB192" s="10"/>
      <c r="ALC192" s="10"/>
      <c r="ALD192" s="10"/>
      <c r="ALE192" s="10"/>
      <c r="ALF192" s="10"/>
      <c r="ALG192" s="10"/>
      <c r="ALH192" s="10"/>
      <c r="ALI192" s="10"/>
      <c r="ALJ192" s="10"/>
      <c r="ALK192" s="10"/>
      <c r="ALL192" s="10"/>
      <c r="ALM192" s="10"/>
      <c r="ALN192" s="10"/>
      <c r="ALO192" s="10"/>
      <c r="ALP192" s="10"/>
      <c r="ALQ192" s="10"/>
      <c r="ALR192" s="10"/>
      <c r="ALS192" s="10"/>
      <c r="ALT192" s="10"/>
      <c r="ALU192" s="10"/>
      <c r="ALV192" s="10"/>
      <c r="ALW192" s="10"/>
      <c r="ALX192" s="10"/>
      <c r="ALY192" s="10"/>
      <c r="ALZ192" s="10"/>
    </row>
    <row r="193" spans="1:1022">
      <c r="A193" s="31" t="s">
        <v>739</v>
      </c>
      <c r="B193" s="31" t="s">
        <v>770</v>
      </c>
      <c r="C193" s="31" t="s">
        <v>771</v>
      </c>
      <c r="D193" s="31"/>
      <c r="E193" s="32"/>
      <c r="F193" s="31"/>
      <c r="G193" s="32"/>
      <c r="H193" s="32">
        <v>1</v>
      </c>
      <c r="I193" s="31" t="s">
        <v>26</v>
      </c>
      <c r="J193" s="65"/>
      <c r="K193" s="31"/>
      <c r="L193" s="31"/>
      <c r="M193" s="31"/>
      <c r="N193" s="66">
        <v>2000</v>
      </c>
      <c r="O193" s="32" t="s">
        <v>753</v>
      </c>
      <c r="P193" s="56" t="s">
        <v>754</v>
      </c>
      <c r="Q193" s="56">
        <v>41960</v>
      </c>
      <c r="R193" s="56" t="s">
        <v>384</v>
      </c>
      <c r="S193" s="31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  <c r="XL193" s="10"/>
      <c r="XM193" s="10"/>
      <c r="XN193" s="10"/>
      <c r="XO193" s="10"/>
      <c r="XP193" s="10"/>
      <c r="XQ193" s="10"/>
      <c r="XR193" s="10"/>
      <c r="XS193" s="10"/>
      <c r="XT193" s="10"/>
      <c r="XU193" s="10"/>
      <c r="XV193" s="10"/>
      <c r="XW193" s="10"/>
      <c r="XX193" s="10"/>
      <c r="XY193" s="10"/>
      <c r="XZ193" s="10"/>
      <c r="YA193" s="10"/>
      <c r="YB193" s="10"/>
      <c r="YC193" s="10"/>
      <c r="YD193" s="10"/>
      <c r="YE193" s="10"/>
      <c r="YF193" s="10"/>
      <c r="YG193" s="10"/>
      <c r="YH193" s="10"/>
      <c r="YI193" s="10"/>
      <c r="YJ193" s="10"/>
      <c r="YK193" s="10"/>
      <c r="YL193" s="10"/>
      <c r="YM193" s="10"/>
      <c r="YN193" s="10"/>
      <c r="YO193" s="10"/>
      <c r="YP193" s="10"/>
      <c r="YQ193" s="10"/>
      <c r="YR193" s="10"/>
      <c r="YS193" s="10"/>
      <c r="YT193" s="10"/>
      <c r="YU193" s="10"/>
      <c r="YV193" s="10"/>
      <c r="YW193" s="10"/>
      <c r="YX193" s="10"/>
      <c r="YY193" s="10"/>
      <c r="YZ193" s="10"/>
      <c r="ZA193" s="10"/>
      <c r="ZB193" s="10"/>
      <c r="ZC193" s="10"/>
      <c r="ZD193" s="10"/>
      <c r="ZE193" s="10"/>
      <c r="ZF193" s="10"/>
      <c r="ZG193" s="10"/>
      <c r="ZH193" s="10"/>
      <c r="ZI193" s="10"/>
      <c r="ZJ193" s="10"/>
      <c r="ZK193" s="10"/>
      <c r="ZL193" s="10"/>
      <c r="ZM193" s="10"/>
      <c r="ZN193" s="10"/>
      <c r="ZO193" s="10"/>
      <c r="ZP193" s="10"/>
      <c r="ZQ193" s="10"/>
      <c r="ZR193" s="10"/>
      <c r="ZS193" s="10"/>
      <c r="ZT193" s="10"/>
      <c r="ZU193" s="10"/>
      <c r="ZV193" s="10"/>
      <c r="ZW193" s="10"/>
      <c r="ZX193" s="10"/>
      <c r="ZY193" s="10"/>
      <c r="ZZ193" s="10"/>
      <c r="AAA193" s="10"/>
      <c r="AAB193" s="10"/>
      <c r="AAC193" s="10"/>
      <c r="AAD193" s="10"/>
      <c r="AAE193" s="10"/>
      <c r="AAF193" s="10"/>
      <c r="AAG193" s="10"/>
      <c r="AAH193" s="10"/>
      <c r="AAI193" s="10"/>
      <c r="AAJ193" s="10"/>
      <c r="AAK193" s="10"/>
      <c r="AAL193" s="10"/>
      <c r="AAM193" s="10"/>
      <c r="AAN193" s="10"/>
      <c r="AAO193" s="10"/>
      <c r="AAP193" s="10"/>
      <c r="AAQ193" s="10"/>
      <c r="AAR193" s="10"/>
      <c r="AAS193" s="10"/>
      <c r="AAT193" s="10"/>
      <c r="AAU193" s="10"/>
      <c r="AAV193" s="10"/>
      <c r="AAW193" s="10"/>
      <c r="AAX193" s="10"/>
      <c r="AAY193" s="10"/>
      <c r="AAZ193" s="10"/>
      <c r="ABA193" s="10"/>
      <c r="ABB193" s="10"/>
      <c r="ABC193" s="10"/>
      <c r="ABD193" s="10"/>
      <c r="ABE193" s="10"/>
      <c r="ABF193" s="10"/>
      <c r="ABG193" s="10"/>
      <c r="ABH193" s="10"/>
      <c r="ABI193" s="10"/>
      <c r="ABJ193" s="10"/>
      <c r="ABK193" s="10"/>
      <c r="ABL193" s="10"/>
      <c r="ABM193" s="10"/>
      <c r="ABN193" s="10"/>
      <c r="ABO193" s="10"/>
      <c r="ABP193" s="10"/>
      <c r="ABQ193" s="10"/>
      <c r="ABR193" s="10"/>
      <c r="ABS193" s="10"/>
      <c r="ABT193" s="10"/>
      <c r="ABU193" s="10"/>
      <c r="ABV193" s="10"/>
      <c r="ABW193" s="10"/>
      <c r="ABX193" s="10"/>
      <c r="ABY193" s="10"/>
      <c r="ABZ193" s="10"/>
      <c r="ACA193" s="10"/>
      <c r="ACB193" s="10"/>
      <c r="ACC193" s="10"/>
      <c r="ACD193" s="10"/>
      <c r="ACE193" s="10"/>
      <c r="ACF193" s="10"/>
      <c r="ACG193" s="10"/>
      <c r="ACH193" s="10"/>
      <c r="ACI193" s="10"/>
      <c r="ACJ193" s="10"/>
      <c r="ACK193" s="10"/>
      <c r="ACL193" s="10"/>
      <c r="ACM193" s="10"/>
      <c r="ACN193" s="10"/>
      <c r="ACO193" s="10"/>
      <c r="ACP193" s="10"/>
      <c r="ACQ193" s="10"/>
      <c r="ACR193" s="10"/>
      <c r="ACS193" s="10"/>
      <c r="ACT193" s="10"/>
      <c r="ACU193" s="10"/>
      <c r="ACV193" s="10"/>
      <c r="ACW193" s="10"/>
      <c r="ACX193" s="10"/>
      <c r="ACY193" s="10"/>
      <c r="ACZ193" s="10"/>
      <c r="ADA193" s="10"/>
      <c r="ADB193" s="10"/>
      <c r="ADC193" s="10"/>
      <c r="ADD193" s="10"/>
      <c r="ADE193" s="10"/>
      <c r="ADF193" s="10"/>
      <c r="ADG193" s="10"/>
      <c r="ADH193" s="10"/>
      <c r="ADI193" s="10"/>
      <c r="ADJ193" s="10"/>
      <c r="ADK193" s="10"/>
      <c r="ADL193" s="10"/>
      <c r="ADM193" s="10"/>
      <c r="ADN193" s="10"/>
      <c r="ADO193" s="10"/>
      <c r="ADP193" s="10"/>
      <c r="ADQ193" s="10"/>
      <c r="ADR193" s="10"/>
      <c r="ADS193" s="10"/>
      <c r="ADT193" s="10"/>
      <c r="ADU193" s="10"/>
      <c r="ADV193" s="10"/>
      <c r="ADW193" s="10"/>
      <c r="ADX193" s="10"/>
      <c r="ADY193" s="10"/>
      <c r="ADZ193" s="10"/>
      <c r="AEA193" s="10"/>
      <c r="AEB193" s="10"/>
      <c r="AEC193" s="10"/>
      <c r="AED193" s="10"/>
      <c r="AEE193" s="10"/>
      <c r="AEF193" s="10"/>
      <c r="AEG193" s="10"/>
      <c r="AEH193" s="10"/>
      <c r="AEI193" s="10"/>
      <c r="AEJ193" s="10"/>
      <c r="AEK193" s="10"/>
      <c r="AEL193" s="10"/>
      <c r="AEM193" s="10"/>
      <c r="AEN193" s="10"/>
      <c r="AEO193" s="10"/>
      <c r="AEP193" s="10"/>
      <c r="AEQ193" s="10"/>
      <c r="AER193" s="10"/>
      <c r="AES193" s="10"/>
      <c r="AET193" s="10"/>
      <c r="AEU193" s="10"/>
      <c r="AEV193" s="10"/>
      <c r="AEW193" s="10"/>
      <c r="AEX193" s="10"/>
      <c r="AEY193" s="10"/>
      <c r="AEZ193" s="10"/>
      <c r="AFA193" s="10"/>
      <c r="AFB193" s="10"/>
      <c r="AFC193" s="10"/>
      <c r="AFD193" s="10"/>
      <c r="AFE193" s="10"/>
      <c r="AFF193" s="10"/>
      <c r="AFG193" s="10"/>
      <c r="AFH193" s="10"/>
      <c r="AFI193" s="10"/>
      <c r="AFJ193" s="10"/>
      <c r="AFK193" s="10"/>
      <c r="AFL193" s="10"/>
      <c r="AFM193" s="10"/>
      <c r="AFN193" s="10"/>
      <c r="AFO193" s="10"/>
      <c r="AFP193" s="10"/>
      <c r="AFQ193" s="10"/>
      <c r="AFR193" s="10"/>
      <c r="AFS193" s="10"/>
      <c r="AFT193" s="10"/>
      <c r="AFU193" s="10"/>
      <c r="AFV193" s="10"/>
      <c r="AFW193" s="10"/>
      <c r="AFX193" s="10"/>
      <c r="AFY193" s="10"/>
      <c r="AFZ193" s="10"/>
      <c r="AGA193" s="10"/>
      <c r="AGB193" s="10"/>
      <c r="AGC193" s="10"/>
      <c r="AGD193" s="10"/>
      <c r="AGE193" s="10"/>
      <c r="AGF193" s="10"/>
      <c r="AGG193" s="10"/>
      <c r="AGH193" s="10"/>
      <c r="AGI193" s="10"/>
      <c r="AGJ193" s="10"/>
      <c r="AGK193" s="10"/>
      <c r="AGL193" s="10"/>
      <c r="AGM193" s="10"/>
      <c r="AGN193" s="10"/>
      <c r="AGO193" s="10"/>
      <c r="AGP193" s="10"/>
      <c r="AGQ193" s="10"/>
      <c r="AGR193" s="10"/>
      <c r="AGS193" s="10"/>
      <c r="AGT193" s="10"/>
      <c r="AGU193" s="10"/>
      <c r="AGV193" s="10"/>
      <c r="AGW193" s="10"/>
      <c r="AGX193" s="10"/>
      <c r="AGY193" s="10"/>
      <c r="AGZ193" s="10"/>
      <c r="AHA193" s="10"/>
      <c r="AHB193" s="10"/>
      <c r="AHC193" s="10"/>
      <c r="AHD193" s="10"/>
      <c r="AHE193" s="10"/>
      <c r="AHF193" s="10"/>
      <c r="AHG193" s="10"/>
      <c r="AHH193" s="10"/>
      <c r="AHI193" s="10"/>
      <c r="AHJ193" s="10"/>
      <c r="AHK193" s="10"/>
      <c r="AHL193" s="10"/>
      <c r="AHM193" s="10"/>
      <c r="AHN193" s="10"/>
      <c r="AHO193" s="10"/>
      <c r="AHP193" s="10"/>
      <c r="AHQ193" s="10"/>
      <c r="AHR193" s="10"/>
      <c r="AHS193" s="10"/>
      <c r="AHT193" s="10"/>
      <c r="AHU193" s="10"/>
      <c r="AHV193" s="10"/>
      <c r="AHW193" s="10"/>
      <c r="AHX193" s="10"/>
      <c r="AHY193" s="10"/>
      <c r="AHZ193" s="10"/>
      <c r="AIA193" s="10"/>
      <c r="AIB193" s="10"/>
      <c r="AIC193" s="10"/>
      <c r="AID193" s="10"/>
      <c r="AIE193" s="10"/>
      <c r="AIF193" s="10"/>
      <c r="AIG193" s="10"/>
      <c r="AIH193" s="10"/>
      <c r="AII193" s="10"/>
      <c r="AIJ193" s="10"/>
      <c r="AIK193" s="10"/>
      <c r="AIL193" s="10"/>
      <c r="AIM193" s="10"/>
      <c r="AIN193" s="10"/>
      <c r="AIO193" s="10"/>
      <c r="AIP193" s="10"/>
      <c r="AIQ193" s="10"/>
      <c r="AIR193" s="10"/>
      <c r="AIS193" s="10"/>
      <c r="AIT193" s="10"/>
      <c r="AIU193" s="10"/>
      <c r="AIV193" s="10"/>
      <c r="AIW193" s="10"/>
      <c r="AIX193" s="10"/>
      <c r="AIY193" s="10"/>
      <c r="AIZ193" s="10"/>
      <c r="AJA193" s="10"/>
      <c r="AJB193" s="10"/>
      <c r="AJC193" s="10"/>
      <c r="AJD193" s="10"/>
      <c r="AJE193" s="10"/>
      <c r="AJF193" s="10"/>
      <c r="AJG193" s="10"/>
      <c r="AJH193" s="10"/>
      <c r="AJI193" s="10"/>
      <c r="AJJ193" s="10"/>
      <c r="AJK193" s="10"/>
      <c r="AJL193" s="10"/>
      <c r="AJM193" s="10"/>
      <c r="AJN193" s="10"/>
      <c r="AJO193" s="10"/>
      <c r="AJP193" s="10"/>
      <c r="AJQ193" s="10"/>
      <c r="AJR193" s="10"/>
      <c r="AJS193" s="10"/>
      <c r="AJT193" s="10"/>
      <c r="AJU193" s="10"/>
      <c r="AJV193" s="10"/>
      <c r="AJW193" s="10"/>
      <c r="AJX193" s="10"/>
      <c r="AJY193" s="10"/>
      <c r="AJZ193" s="10"/>
      <c r="AKA193" s="10"/>
      <c r="AKB193" s="10"/>
      <c r="AKC193" s="10"/>
      <c r="AKD193" s="10"/>
      <c r="AKE193" s="10"/>
      <c r="AKF193" s="10"/>
      <c r="AKG193" s="10"/>
      <c r="AKH193" s="10"/>
      <c r="AKI193" s="10"/>
      <c r="AKJ193" s="10"/>
      <c r="AKK193" s="10"/>
      <c r="AKL193" s="10"/>
      <c r="AKM193" s="10"/>
      <c r="AKN193" s="10"/>
      <c r="AKO193" s="10"/>
      <c r="AKP193" s="10"/>
      <c r="AKQ193" s="10"/>
      <c r="AKR193" s="10"/>
      <c r="AKS193" s="10"/>
      <c r="AKT193" s="10"/>
      <c r="AKU193" s="10"/>
      <c r="AKV193" s="10"/>
      <c r="AKW193" s="10"/>
      <c r="AKX193" s="10"/>
      <c r="AKY193" s="10"/>
      <c r="AKZ193" s="10"/>
      <c r="ALA193" s="10"/>
      <c r="ALB193" s="10"/>
      <c r="ALC193" s="10"/>
      <c r="ALD193" s="10"/>
      <c r="ALE193" s="10"/>
      <c r="ALF193" s="10"/>
      <c r="ALG193" s="10"/>
      <c r="ALH193" s="10"/>
      <c r="ALI193" s="10"/>
      <c r="ALJ193" s="10"/>
      <c r="ALK193" s="10"/>
      <c r="ALL193" s="10"/>
      <c r="ALM193" s="10"/>
      <c r="ALN193" s="10"/>
      <c r="ALO193" s="10"/>
      <c r="ALP193" s="10"/>
      <c r="ALQ193" s="10"/>
      <c r="ALR193" s="10"/>
      <c r="ALS193" s="10"/>
      <c r="ALT193" s="10"/>
      <c r="ALU193" s="10"/>
      <c r="ALV193" s="10"/>
      <c r="ALW193" s="10"/>
      <c r="ALX193" s="10"/>
      <c r="ALY193" s="10"/>
      <c r="ALZ193" s="10"/>
    </row>
    <row r="194" spans="1:1022">
      <c r="A194" s="31" t="s">
        <v>739</v>
      </c>
      <c r="B194" s="31" t="s">
        <v>772</v>
      </c>
      <c r="C194" s="31" t="s">
        <v>773</v>
      </c>
      <c r="D194" s="31"/>
      <c r="E194" s="32"/>
      <c r="F194" s="31"/>
      <c r="G194" s="32"/>
      <c r="H194" s="32">
        <v>1</v>
      </c>
      <c r="I194" s="31" t="s">
        <v>26</v>
      </c>
      <c r="J194" s="65"/>
      <c r="K194" s="31"/>
      <c r="L194" s="31"/>
      <c r="M194" s="31"/>
      <c r="N194" s="168"/>
      <c r="O194" s="32"/>
      <c r="P194" s="56"/>
      <c r="Q194" s="56"/>
      <c r="R194" s="56" t="s">
        <v>760</v>
      </c>
      <c r="S194" s="31" t="s">
        <v>774</v>
      </c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  <c r="XL194" s="10"/>
      <c r="XM194" s="10"/>
      <c r="XN194" s="10"/>
      <c r="XO194" s="10"/>
      <c r="XP194" s="10"/>
      <c r="XQ194" s="10"/>
      <c r="XR194" s="10"/>
      <c r="XS194" s="10"/>
      <c r="XT194" s="10"/>
      <c r="XU194" s="10"/>
      <c r="XV194" s="10"/>
      <c r="XW194" s="10"/>
      <c r="XX194" s="10"/>
      <c r="XY194" s="10"/>
      <c r="XZ194" s="10"/>
      <c r="YA194" s="10"/>
      <c r="YB194" s="10"/>
      <c r="YC194" s="10"/>
      <c r="YD194" s="10"/>
      <c r="YE194" s="10"/>
      <c r="YF194" s="10"/>
      <c r="YG194" s="10"/>
      <c r="YH194" s="10"/>
      <c r="YI194" s="10"/>
      <c r="YJ194" s="10"/>
      <c r="YK194" s="10"/>
      <c r="YL194" s="10"/>
      <c r="YM194" s="10"/>
      <c r="YN194" s="10"/>
      <c r="YO194" s="10"/>
      <c r="YP194" s="10"/>
      <c r="YQ194" s="10"/>
      <c r="YR194" s="10"/>
      <c r="YS194" s="10"/>
      <c r="YT194" s="10"/>
      <c r="YU194" s="10"/>
      <c r="YV194" s="10"/>
      <c r="YW194" s="10"/>
      <c r="YX194" s="10"/>
      <c r="YY194" s="10"/>
      <c r="YZ194" s="10"/>
      <c r="ZA194" s="10"/>
      <c r="ZB194" s="10"/>
      <c r="ZC194" s="10"/>
      <c r="ZD194" s="10"/>
      <c r="ZE194" s="10"/>
      <c r="ZF194" s="10"/>
      <c r="ZG194" s="10"/>
      <c r="ZH194" s="10"/>
      <c r="ZI194" s="10"/>
      <c r="ZJ194" s="10"/>
      <c r="ZK194" s="10"/>
      <c r="ZL194" s="10"/>
      <c r="ZM194" s="10"/>
      <c r="ZN194" s="10"/>
      <c r="ZO194" s="10"/>
      <c r="ZP194" s="10"/>
      <c r="ZQ194" s="10"/>
      <c r="ZR194" s="10"/>
      <c r="ZS194" s="10"/>
      <c r="ZT194" s="10"/>
      <c r="ZU194" s="10"/>
      <c r="ZV194" s="10"/>
      <c r="ZW194" s="10"/>
      <c r="ZX194" s="10"/>
      <c r="ZY194" s="10"/>
      <c r="ZZ194" s="10"/>
      <c r="AAA194" s="10"/>
      <c r="AAB194" s="10"/>
      <c r="AAC194" s="10"/>
      <c r="AAD194" s="10"/>
      <c r="AAE194" s="10"/>
      <c r="AAF194" s="10"/>
      <c r="AAG194" s="10"/>
      <c r="AAH194" s="10"/>
      <c r="AAI194" s="10"/>
      <c r="AAJ194" s="10"/>
      <c r="AAK194" s="10"/>
      <c r="AAL194" s="10"/>
      <c r="AAM194" s="10"/>
      <c r="AAN194" s="10"/>
      <c r="AAO194" s="10"/>
      <c r="AAP194" s="10"/>
      <c r="AAQ194" s="10"/>
      <c r="AAR194" s="10"/>
      <c r="AAS194" s="10"/>
      <c r="AAT194" s="10"/>
      <c r="AAU194" s="10"/>
      <c r="AAV194" s="10"/>
      <c r="AAW194" s="10"/>
      <c r="AAX194" s="10"/>
      <c r="AAY194" s="10"/>
      <c r="AAZ194" s="10"/>
      <c r="ABA194" s="10"/>
      <c r="ABB194" s="10"/>
      <c r="ABC194" s="10"/>
      <c r="ABD194" s="10"/>
      <c r="ABE194" s="10"/>
      <c r="ABF194" s="10"/>
      <c r="ABG194" s="10"/>
      <c r="ABH194" s="10"/>
      <c r="ABI194" s="10"/>
      <c r="ABJ194" s="10"/>
      <c r="ABK194" s="10"/>
      <c r="ABL194" s="10"/>
      <c r="ABM194" s="10"/>
      <c r="ABN194" s="10"/>
      <c r="ABO194" s="10"/>
      <c r="ABP194" s="10"/>
      <c r="ABQ194" s="10"/>
      <c r="ABR194" s="10"/>
      <c r="ABS194" s="10"/>
      <c r="ABT194" s="10"/>
      <c r="ABU194" s="10"/>
      <c r="ABV194" s="10"/>
      <c r="ABW194" s="10"/>
      <c r="ABX194" s="10"/>
      <c r="ABY194" s="10"/>
      <c r="ABZ194" s="10"/>
      <c r="ACA194" s="10"/>
      <c r="ACB194" s="10"/>
      <c r="ACC194" s="10"/>
      <c r="ACD194" s="10"/>
      <c r="ACE194" s="10"/>
      <c r="ACF194" s="10"/>
      <c r="ACG194" s="10"/>
      <c r="ACH194" s="10"/>
      <c r="ACI194" s="10"/>
      <c r="ACJ194" s="10"/>
      <c r="ACK194" s="10"/>
      <c r="ACL194" s="10"/>
      <c r="ACM194" s="10"/>
      <c r="ACN194" s="10"/>
      <c r="ACO194" s="10"/>
      <c r="ACP194" s="10"/>
      <c r="ACQ194" s="10"/>
      <c r="ACR194" s="10"/>
      <c r="ACS194" s="10"/>
      <c r="ACT194" s="10"/>
      <c r="ACU194" s="10"/>
      <c r="ACV194" s="10"/>
      <c r="ACW194" s="10"/>
      <c r="ACX194" s="10"/>
      <c r="ACY194" s="10"/>
      <c r="ACZ194" s="10"/>
      <c r="ADA194" s="10"/>
      <c r="ADB194" s="10"/>
      <c r="ADC194" s="10"/>
      <c r="ADD194" s="10"/>
      <c r="ADE194" s="10"/>
      <c r="ADF194" s="10"/>
      <c r="ADG194" s="10"/>
      <c r="ADH194" s="10"/>
      <c r="ADI194" s="10"/>
      <c r="ADJ194" s="10"/>
      <c r="ADK194" s="10"/>
      <c r="ADL194" s="10"/>
      <c r="ADM194" s="10"/>
      <c r="ADN194" s="10"/>
      <c r="ADO194" s="10"/>
      <c r="ADP194" s="10"/>
      <c r="ADQ194" s="10"/>
      <c r="ADR194" s="10"/>
      <c r="ADS194" s="10"/>
      <c r="ADT194" s="10"/>
      <c r="ADU194" s="10"/>
      <c r="ADV194" s="10"/>
      <c r="ADW194" s="10"/>
      <c r="ADX194" s="10"/>
      <c r="ADY194" s="10"/>
      <c r="ADZ194" s="10"/>
      <c r="AEA194" s="10"/>
      <c r="AEB194" s="10"/>
      <c r="AEC194" s="10"/>
      <c r="AED194" s="10"/>
      <c r="AEE194" s="10"/>
      <c r="AEF194" s="10"/>
      <c r="AEG194" s="10"/>
      <c r="AEH194" s="10"/>
      <c r="AEI194" s="10"/>
      <c r="AEJ194" s="10"/>
      <c r="AEK194" s="10"/>
      <c r="AEL194" s="10"/>
      <c r="AEM194" s="10"/>
      <c r="AEN194" s="10"/>
      <c r="AEO194" s="10"/>
      <c r="AEP194" s="10"/>
      <c r="AEQ194" s="10"/>
      <c r="AER194" s="10"/>
      <c r="AES194" s="10"/>
      <c r="AET194" s="10"/>
      <c r="AEU194" s="10"/>
      <c r="AEV194" s="10"/>
      <c r="AEW194" s="10"/>
      <c r="AEX194" s="10"/>
      <c r="AEY194" s="10"/>
      <c r="AEZ194" s="10"/>
      <c r="AFA194" s="10"/>
      <c r="AFB194" s="10"/>
      <c r="AFC194" s="10"/>
      <c r="AFD194" s="10"/>
      <c r="AFE194" s="10"/>
      <c r="AFF194" s="10"/>
      <c r="AFG194" s="10"/>
      <c r="AFH194" s="10"/>
      <c r="AFI194" s="10"/>
      <c r="AFJ194" s="10"/>
      <c r="AFK194" s="10"/>
      <c r="AFL194" s="10"/>
      <c r="AFM194" s="10"/>
      <c r="AFN194" s="10"/>
      <c r="AFO194" s="10"/>
      <c r="AFP194" s="10"/>
      <c r="AFQ194" s="10"/>
      <c r="AFR194" s="10"/>
      <c r="AFS194" s="10"/>
      <c r="AFT194" s="10"/>
      <c r="AFU194" s="10"/>
      <c r="AFV194" s="10"/>
      <c r="AFW194" s="10"/>
      <c r="AFX194" s="10"/>
      <c r="AFY194" s="10"/>
      <c r="AFZ194" s="10"/>
      <c r="AGA194" s="10"/>
      <c r="AGB194" s="10"/>
      <c r="AGC194" s="10"/>
      <c r="AGD194" s="10"/>
      <c r="AGE194" s="10"/>
      <c r="AGF194" s="10"/>
      <c r="AGG194" s="10"/>
      <c r="AGH194" s="10"/>
      <c r="AGI194" s="10"/>
      <c r="AGJ194" s="10"/>
      <c r="AGK194" s="10"/>
      <c r="AGL194" s="10"/>
      <c r="AGM194" s="10"/>
      <c r="AGN194" s="10"/>
      <c r="AGO194" s="10"/>
      <c r="AGP194" s="10"/>
      <c r="AGQ194" s="10"/>
      <c r="AGR194" s="10"/>
      <c r="AGS194" s="10"/>
      <c r="AGT194" s="10"/>
      <c r="AGU194" s="10"/>
      <c r="AGV194" s="10"/>
      <c r="AGW194" s="10"/>
      <c r="AGX194" s="10"/>
      <c r="AGY194" s="10"/>
      <c r="AGZ194" s="10"/>
      <c r="AHA194" s="10"/>
      <c r="AHB194" s="10"/>
      <c r="AHC194" s="10"/>
      <c r="AHD194" s="10"/>
      <c r="AHE194" s="10"/>
      <c r="AHF194" s="10"/>
      <c r="AHG194" s="10"/>
      <c r="AHH194" s="10"/>
      <c r="AHI194" s="10"/>
      <c r="AHJ194" s="10"/>
      <c r="AHK194" s="10"/>
      <c r="AHL194" s="10"/>
      <c r="AHM194" s="10"/>
      <c r="AHN194" s="10"/>
      <c r="AHO194" s="10"/>
      <c r="AHP194" s="10"/>
      <c r="AHQ194" s="10"/>
      <c r="AHR194" s="10"/>
      <c r="AHS194" s="10"/>
      <c r="AHT194" s="10"/>
      <c r="AHU194" s="10"/>
      <c r="AHV194" s="10"/>
      <c r="AHW194" s="10"/>
      <c r="AHX194" s="10"/>
      <c r="AHY194" s="10"/>
      <c r="AHZ194" s="10"/>
      <c r="AIA194" s="10"/>
      <c r="AIB194" s="10"/>
      <c r="AIC194" s="10"/>
      <c r="AID194" s="10"/>
      <c r="AIE194" s="10"/>
      <c r="AIF194" s="10"/>
      <c r="AIG194" s="10"/>
      <c r="AIH194" s="10"/>
      <c r="AII194" s="10"/>
      <c r="AIJ194" s="10"/>
      <c r="AIK194" s="10"/>
      <c r="AIL194" s="10"/>
      <c r="AIM194" s="10"/>
      <c r="AIN194" s="10"/>
      <c r="AIO194" s="10"/>
      <c r="AIP194" s="10"/>
      <c r="AIQ194" s="10"/>
      <c r="AIR194" s="10"/>
      <c r="AIS194" s="10"/>
      <c r="AIT194" s="10"/>
      <c r="AIU194" s="10"/>
      <c r="AIV194" s="10"/>
      <c r="AIW194" s="10"/>
      <c r="AIX194" s="10"/>
      <c r="AIY194" s="10"/>
      <c r="AIZ194" s="10"/>
      <c r="AJA194" s="10"/>
      <c r="AJB194" s="10"/>
      <c r="AJC194" s="10"/>
      <c r="AJD194" s="10"/>
      <c r="AJE194" s="10"/>
      <c r="AJF194" s="10"/>
      <c r="AJG194" s="10"/>
      <c r="AJH194" s="10"/>
      <c r="AJI194" s="10"/>
      <c r="AJJ194" s="10"/>
      <c r="AJK194" s="10"/>
      <c r="AJL194" s="10"/>
      <c r="AJM194" s="10"/>
      <c r="AJN194" s="10"/>
      <c r="AJO194" s="10"/>
      <c r="AJP194" s="10"/>
      <c r="AJQ194" s="10"/>
      <c r="AJR194" s="10"/>
      <c r="AJS194" s="10"/>
      <c r="AJT194" s="10"/>
      <c r="AJU194" s="10"/>
      <c r="AJV194" s="10"/>
      <c r="AJW194" s="10"/>
      <c r="AJX194" s="10"/>
      <c r="AJY194" s="10"/>
      <c r="AJZ194" s="10"/>
      <c r="AKA194" s="10"/>
      <c r="AKB194" s="10"/>
      <c r="AKC194" s="10"/>
      <c r="AKD194" s="10"/>
      <c r="AKE194" s="10"/>
      <c r="AKF194" s="10"/>
      <c r="AKG194" s="10"/>
      <c r="AKH194" s="10"/>
      <c r="AKI194" s="10"/>
      <c r="AKJ194" s="10"/>
      <c r="AKK194" s="10"/>
      <c r="AKL194" s="10"/>
      <c r="AKM194" s="10"/>
      <c r="AKN194" s="10"/>
      <c r="AKO194" s="10"/>
      <c r="AKP194" s="10"/>
      <c r="AKQ194" s="10"/>
      <c r="AKR194" s="10"/>
      <c r="AKS194" s="10"/>
      <c r="AKT194" s="10"/>
      <c r="AKU194" s="10"/>
      <c r="AKV194" s="10"/>
      <c r="AKW194" s="10"/>
      <c r="AKX194" s="10"/>
      <c r="AKY194" s="10"/>
      <c r="AKZ194" s="10"/>
      <c r="ALA194" s="10"/>
      <c r="ALB194" s="10"/>
      <c r="ALC194" s="10"/>
      <c r="ALD194" s="10"/>
      <c r="ALE194" s="10"/>
      <c r="ALF194" s="10"/>
      <c r="ALG194" s="10"/>
      <c r="ALH194" s="10"/>
      <c r="ALI194" s="10"/>
      <c r="ALJ194" s="10"/>
      <c r="ALK194" s="10"/>
      <c r="ALL194" s="10"/>
      <c r="ALM194" s="10"/>
      <c r="ALN194" s="10"/>
      <c r="ALO194" s="10"/>
      <c r="ALP194" s="10"/>
      <c r="ALQ194" s="10"/>
      <c r="ALR194" s="10"/>
      <c r="ALS194" s="10"/>
      <c r="ALT194" s="10"/>
      <c r="ALU194" s="10"/>
      <c r="ALV194" s="10"/>
      <c r="ALW194" s="10"/>
      <c r="ALX194" s="10"/>
      <c r="ALY194" s="10"/>
      <c r="ALZ194" s="10"/>
    </row>
    <row r="195" spans="1:1022">
      <c r="A195" s="31" t="s">
        <v>739</v>
      </c>
      <c r="B195" s="31" t="s">
        <v>775</v>
      </c>
      <c r="C195" s="29" t="s">
        <v>776</v>
      </c>
      <c r="D195" s="31"/>
      <c r="E195" s="32"/>
      <c r="F195" s="31"/>
      <c r="G195" s="32"/>
      <c r="H195" s="32">
        <v>1</v>
      </c>
      <c r="I195" s="31" t="s">
        <v>26</v>
      </c>
      <c r="J195" s="65"/>
      <c r="K195" s="31"/>
      <c r="L195" s="31"/>
      <c r="M195" s="31"/>
      <c r="N195" s="168"/>
      <c r="O195" s="32"/>
      <c r="P195" s="56"/>
      <c r="Q195" s="56"/>
      <c r="R195" s="56" t="s">
        <v>760</v>
      </c>
      <c r="S195" s="31" t="s">
        <v>774</v>
      </c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  <c r="XL195" s="10"/>
      <c r="XM195" s="10"/>
      <c r="XN195" s="10"/>
      <c r="XO195" s="10"/>
      <c r="XP195" s="10"/>
      <c r="XQ195" s="10"/>
      <c r="XR195" s="10"/>
      <c r="XS195" s="10"/>
      <c r="XT195" s="10"/>
      <c r="XU195" s="10"/>
      <c r="XV195" s="10"/>
      <c r="XW195" s="10"/>
      <c r="XX195" s="10"/>
      <c r="XY195" s="10"/>
      <c r="XZ195" s="10"/>
      <c r="YA195" s="10"/>
      <c r="YB195" s="10"/>
      <c r="YC195" s="10"/>
      <c r="YD195" s="10"/>
      <c r="YE195" s="10"/>
      <c r="YF195" s="10"/>
      <c r="YG195" s="10"/>
      <c r="YH195" s="10"/>
      <c r="YI195" s="10"/>
      <c r="YJ195" s="10"/>
      <c r="YK195" s="10"/>
      <c r="YL195" s="10"/>
      <c r="YM195" s="10"/>
      <c r="YN195" s="10"/>
      <c r="YO195" s="10"/>
      <c r="YP195" s="10"/>
      <c r="YQ195" s="10"/>
      <c r="YR195" s="10"/>
      <c r="YS195" s="10"/>
      <c r="YT195" s="10"/>
      <c r="YU195" s="10"/>
      <c r="YV195" s="10"/>
      <c r="YW195" s="10"/>
      <c r="YX195" s="10"/>
      <c r="YY195" s="10"/>
      <c r="YZ195" s="10"/>
      <c r="ZA195" s="10"/>
      <c r="ZB195" s="10"/>
      <c r="ZC195" s="10"/>
      <c r="ZD195" s="10"/>
      <c r="ZE195" s="10"/>
      <c r="ZF195" s="10"/>
      <c r="ZG195" s="10"/>
      <c r="ZH195" s="10"/>
      <c r="ZI195" s="10"/>
      <c r="ZJ195" s="10"/>
      <c r="ZK195" s="10"/>
      <c r="ZL195" s="10"/>
      <c r="ZM195" s="10"/>
      <c r="ZN195" s="10"/>
      <c r="ZO195" s="10"/>
      <c r="ZP195" s="10"/>
      <c r="ZQ195" s="10"/>
      <c r="ZR195" s="10"/>
      <c r="ZS195" s="10"/>
      <c r="ZT195" s="10"/>
      <c r="ZU195" s="10"/>
      <c r="ZV195" s="10"/>
      <c r="ZW195" s="10"/>
      <c r="ZX195" s="10"/>
      <c r="ZY195" s="10"/>
      <c r="ZZ195" s="10"/>
      <c r="AAA195" s="10"/>
      <c r="AAB195" s="10"/>
      <c r="AAC195" s="10"/>
      <c r="AAD195" s="10"/>
      <c r="AAE195" s="10"/>
      <c r="AAF195" s="10"/>
      <c r="AAG195" s="10"/>
      <c r="AAH195" s="10"/>
      <c r="AAI195" s="10"/>
      <c r="AAJ195" s="10"/>
      <c r="AAK195" s="10"/>
      <c r="AAL195" s="10"/>
      <c r="AAM195" s="10"/>
      <c r="AAN195" s="10"/>
      <c r="AAO195" s="10"/>
      <c r="AAP195" s="10"/>
      <c r="AAQ195" s="10"/>
      <c r="AAR195" s="10"/>
      <c r="AAS195" s="10"/>
      <c r="AAT195" s="10"/>
      <c r="AAU195" s="10"/>
      <c r="AAV195" s="10"/>
      <c r="AAW195" s="10"/>
      <c r="AAX195" s="10"/>
      <c r="AAY195" s="10"/>
      <c r="AAZ195" s="10"/>
      <c r="ABA195" s="10"/>
      <c r="ABB195" s="10"/>
      <c r="ABC195" s="10"/>
      <c r="ABD195" s="10"/>
      <c r="ABE195" s="10"/>
      <c r="ABF195" s="10"/>
      <c r="ABG195" s="10"/>
      <c r="ABH195" s="10"/>
      <c r="ABI195" s="10"/>
      <c r="ABJ195" s="10"/>
      <c r="ABK195" s="10"/>
      <c r="ABL195" s="10"/>
      <c r="ABM195" s="10"/>
      <c r="ABN195" s="10"/>
      <c r="ABO195" s="10"/>
      <c r="ABP195" s="10"/>
      <c r="ABQ195" s="10"/>
      <c r="ABR195" s="10"/>
      <c r="ABS195" s="10"/>
      <c r="ABT195" s="10"/>
      <c r="ABU195" s="10"/>
      <c r="ABV195" s="10"/>
      <c r="ABW195" s="10"/>
      <c r="ABX195" s="10"/>
      <c r="ABY195" s="10"/>
      <c r="ABZ195" s="10"/>
      <c r="ACA195" s="10"/>
      <c r="ACB195" s="10"/>
      <c r="ACC195" s="10"/>
      <c r="ACD195" s="10"/>
      <c r="ACE195" s="10"/>
      <c r="ACF195" s="10"/>
      <c r="ACG195" s="10"/>
      <c r="ACH195" s="10"/>
      <c r="ACI195" s="10"/>
      <c r="ACJ195" s="10"/>
      <c r="ACK195" s="10"/>
      <c r="ACL195" s="10"/>
      <c r="ACM195" s="10"/>
      <c r="ACN195" s="10"/>
      <c r="ACO195" s="10"/>
      <c r="ACP195" s="10"/>
      <c r="ACQ195" s="10"/>
      <c r="ACR195" s="10"/>
      <c r="ACS195" s="10"/>
      <c r="ACT195" s="10"/>
      <c r="ACU195" s="10"/>
      <c r="ACV195" s="10"/>
      <c r="ACW195" s="10"/>
      <c r="ACX195" s="10"/>
      <c r="ACY195" s="10"/>
      <c r="ACZ195" s="10"/>
      <c r="ADA195" s="10"/>
      <c r="ADB195" s="10"/>
      <c r="ADC195" s="10"/>
      <c r="ADD195" s="10"/>
      <c r="ADE195" s="10"/>
      <c r="ADF195" s="10"/>
      <c r="ADG195" s="10"/>
      <c r="ADH195" s="10"/>
      <c r="ADI195" s="10"/>
      <c r="ADJ195" s="10"/>
      <c r="ADK195" s="10"/>
      <c r="ADL195" s="10"/>
      <c r="ADM195" s="10"/>
      <c r="ADN195" s="10"/>
      <c r="ADO195" s="10"/>
      <c r="ADP195" s="10"/>
      <c r="ADQ195" s="10"/>
      <c r="ADR195" s="10"/>
      <c r="ADS195" s="10"/>
      <c r="ADT195" s="10"/>
      <c r="ADU195" s="10"/>
      <c r="ADV195" s="10"/>
      <c r="ADW195" s="10"/>
      <c r="ADX195" s="10"/>
      <c r="ADY195" s="10"/>
      <c r="ADZ195" s="10"/>
      <c r="AEA195" s="10"/>
      <c r="AEB195" s="10"/>
      <c r="AEC195" s="10"/>
      <c r="AED195" s="10"/>
      <c r="AEE195" s="10"/>
      <c r="AEF195" s="10"/>
      <c r="AEG195" s="10"/>
      <c r="AEH195" s="10"/>
      <c r="AEI195" s="10"/>
      <c r="AEJ195" s="10"/>
      <c r="AEK195" s="10"/>
      <c r="AEL195" s="10"/>
      <c r="AEM195" s="10"/>
      <c r="AEN195" s="10"/>
      <c r="AEO195" s="10"/>
      <c r="AEP195" s="10"/>
      <c r="AEQ195" s="10"/>
      <c r="AER195" s="10"/>
      <c r="AES195" s="10"/>
      <c r="AET195" s="10"/>
      <c r="AEU195" s="10"/>
      <c r="AEV195" s="10"/>
      <c r="AEW195" s="10"/>
      <c r="AEX195" s="10"/>
      <c r="AEY195" s="10"/>
      <c r="AEZ195" s="10"/>
      <c r="AFA195" s="10"/>
      <c r="AFB195" s="10"/>
      <c r="AFC195" s="10"/>
      <c r="AFD195" s="10"/>
      <c r="AFE195" s="10"/>
      <c r="AFF195" s="10"/>
      <c r="AFG195" s="10"/>
      <c r="AFH195" s="10"/>
      <c r="AFI195" s="10"/>
      <c r="AFJ195" s="10"/>
      <c r="AFK195" s="10"/>
      <c r="AFL195" s="10"/>
      <c r="AFM195" s="10"/>
      <c r="AFN195" s="10"/>
      <c r="AFO195" s="10"/>
      <c r="AFP195" s="10"/>
      <c r="AFQ195" s="10"/>
      <c r="AFR195" s="10"/>
      <c r="AFS195" s="10"/>
      <c r="AFT195" s="10"/>
      <c r="AFU195" s="10"/>
      <c r="AFV195" s="10"/>
      <c r="AFW195" s="10"/>
      <c r="AFX195" s="10"/>
      <c r="AFY195" s="10"/>
      <c r="AFZ195" s="10"/>
      <c r="AGA195" s="10"/>
      <c r="AGB195" s="10"/>
      <c r="AGC195" s="10"/>
      <c r="AGD195" s="10"/>
      <c r="AGE195" s="10"/>
      <c r="AGF195" s="10"/>
      <c r="AGG195" s="10"/>
      <c r="AGH195" s="10"/>
      <c r="AGI195" s="10"/>
      <c r="AGJ195" s="10"/>
      <c r="AGK195" s="10"/>
      <c r="AGL195" s="10"/>
      <c r="AGM195" s="10"/>
      <c r="AGN195" s="10"/>
      <c r="AGO195" s="10"/>
      <c r="AGP195" s="10"/>
      <c r="AGQ195" s="10"/>
      <c r="AGR195" s="10"/>
      <c r="AGS195" s="10"/>
      <c r="AGT195" s="10"/>
      <c r="AGU195" s="10"/>
      <c r="AGV195" s="10"/>
      <c r="AGW195" s="10"/>
      <c r="AGX195" s="10"/>
      <c r="AGY195" s="10"/>
      <c r="AGZ195" s="10"/>
      <c r="AHA195" s="10"/>
      <c r="AHB195" s="10"/>
      <c r="AHC195" s="10"/>
      <c r="AHD195" s="10"/>
      <c r="AHE195" s="10"/>
      <c r="AHF195" s="10"/>
      <c r="AHG195" s="10"/>
      <c r="AHH195" s="10"/>
      <c r="AHI195" s="10"/>
      <c r="AHJ195" s="10"/>
      <c r="AHK195" s="10"/>
      <c r="AHL195" s="10"/>
      <c r="AHM195" s="10"/>
      <c r="AHN195" s="10"/>
      <c r="AHO195" s="10"/>
      <c r="AHP195" s="10"/>
      <c r="AHQ195" s="10"/>
      <c r="AHR195" s="10"/>
      <c r="AHS195" s="10"/>
      <c r="AHT195" s="10"/>
      <c r="AHU195" s="10"/>
      <c r="AHV195" s="10"/>
      <c r="AHW195" s="10"/>
      <c r="AHX195" s="10"/>
      <c r="AHY195" s="10"/>
      <c r="AHZ195" s="10"/>
      <c r="AIA195" s="10"/>
      <c r="AIB195" s="10"/>
      <c r="AIC195" s="10"/>
      <c r="AID195" s="10"/>
      <c r="AIE195" s="10"/>
      <c r="AIF195" s="10"/>
      <c r="AIG195" s="10"/>
      <c r="AIH195" s="10"/>
      <c r="AII195" s="10"/>
      <c r="AIJ195" s="10"/>
      <c r="AIK195" s="10"/>
      <c r="AIL195" s="10"/>
      <c r="AIM195" s="10"/>
      <c r="AIN195" s="10"/>
      <c r="AIO195" s="10"/>
      <c r="AIP195" s="10"/>
      <c r="AIQ195" s="10"/>
      <c r="AIR195" s="10"/>
      <c r="AIS195" s="10"/>
      <c r="AIT195" s="10"/>
      <c r="AIU195" s="10"/>
      <c r="AIV195" s="10"/>
      <c r="AIW195" s="10"/>
      <c r="AIX195" s="10"/>
      <c r="AIY195" s="10"/>
      <c r="AIZ195" s="10"/>
      <c r="AJA195" s="10"/>
      <c r="AJB195" s="10"/>
      <c r="AJC195" s="10"/>
      <c r="AJD195" s="10"/>
      <c r="AJE195" s="10"/>
      <c r="AJF195" s="10"/>
      <c r="AJG195" s="10"/>
      <c r="AJH195" s="10"/>
      <c r="AJI195" s="10"/>
      <c r="AJJ195" s="10"/>
      <c r="AJK195" s="10"/>
      <c r="AJL195" s="10"/>
      <c r="AJM195" s="10"/>
      <c r="AJN195" s="10"/>
      <c r="AJO195" s="10"/>
      <c r="AJP195" s="10"/>
      <c r="AJQ195" s="10"/>
      <c r="AJR195" s="10"/>
      <c r="AJS195" s="10"/>
      <c r="AJT195" s="10"/>
      <c r="AJU195" s="10"/>
      <c r="AJV195" s="10"/>
      <c r="AJW195" s="10"/>
      <c r="AJX195" s="10"/>
      <c r="AJY195" s="10"/>
      <c r="AJZ195" s="10"/>
      <c r="AKA195" s="10"/>
      <c r="AKB195" s="10"/>
      <c r="AKC195" s="10"/>
      <c r="AKD195" s="10"/>
      <c r="AKE195" s="10"/>
      <c r="AKF195" s="10"/>
      <c r="AKG195" s="10"/>
      <c r="AKH195" s="10"/>
      <c r="AKI195" s="10"/>
      <c r="AKJ195" s="10"/>
      <c r="AKK195" s="10"/>
      <c r="AKL195" s="10"/>
      <c r="AKM195" s="10"/>
      <c r="AKN195" s="10"/>
      <c r="AKO195" s="10"/>
      <c r="AKP195" s="10"/>
      <c r="AKQ195" s="10"/>
      <c r="AKR195" s="10"/>
      <c r="AKS195" s="10"/>
      <c r="AKT195" s="10"/>
      <c r="AKU195" s="10"/>
      <c r="AKV195" s="10"/>
      <c r="AKW195" s="10"/>
      <c r="AKX195" s="10"/>
      <c r="AKY195" s="10"/>
      <c r="AKZ195" s="10"/>
      <c r="ALA195" s="10"/>
      <c r="ALB195" s="10"/>
      <c r="ALC195" s="10"/>
      <c r="ALD195" s="10"/>
      <c r="ALE195" s="10"/>
      <c r="ALF195" s="10"/>
      <c r="ALG195" s="10"/>
      <c r="ALH195" s="10"/>
      <c r="ALI195" s="10"/>
      <c r="ALJ195" s="10"/>
      <c r="ALK195" s="10"/>
      <c r="ALL195" s="10"/>
      <c r="ALM195" s="10"/>
      <c r="ALN195" s="10"/>
      <c r="ALO195" s="10"/>
      <c r="ALP195" s="10"/>
      <c r="ALQ195" s="10"/>
      <c r="ALR195" s="10"/>
      <c r="ALS195" s="10"/>
      <c r="ALT195" s="10"/>
      <c r="ALU195" s="10"/>
      <c r="ALV195" s="10"/>
      <c r="ALW195" s="10"/>
      <c r="ALX195" s="10"/>
      <c r="ALY195" s="10"/>
      <c r="ALZ195" s="10"/>
    </row>
    <row r="196" spans="1:1022">
      <c r="A196" s="31" t="s">
        <v>739</v>
      </c>
      <c r="B196" s="31" t="s">
        <v>777</v>
      </c>
      <c r="C196" s="29" t="s">
        <v>778</v>
      </c>
      <c r="D196" s="31"/>
      <c r="E196" s="32"/>
      <c r="F196" s="31"/>
      <c r="G196" s="32"/>
      <c r="H196" s="32">
        <v>1</v>
      </c>
      <c r="I196" s="31" t="s">
        <v>26</v>
      </c>
      <c r="J196" s="65"/>
      <c r="K196" s="31"/>
      <c r="L196" s="31"/>
      <c r="M196" s="31"/>
      <c r="N196" s="168"/>
      <c r="O196" s="32"/>
      <c r="P196" s="56"/>
      <c r="Q196" s="56"/>
      <c r="R196" s="56"/>
      <c r="S196" s="31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  <c r="XL196" s="10"/>
      <c r="XM196" s="10"/>
      <c r="XN196" s="10"/>
      <c r="XO196" s="10"/>
      <c r="XP196" s="10"/>
      <c r="XQ196" s="10"/>
      <c r="XR196" s="10"/>
      <c r="XS196" s="10"/>
      <c r="XT196" s="10"/>
      <c r="XU196" s="10"/>
      <c r="XV196" s="10"/>
      <c r="XW196" s="10"/>
      <c r="XX196" s="10"/>
      <c r="XY196" s="10"/>
      <c r="XZ196" s="10"/>
      <c r="YA196" s="10"/>
      <c r="YB196" s="10"/>
      <c r="YC196" s="10"/>
      <c r="YD196" s="10"/>
      <c r="YE196" s="10"/>
      <c r="YF196" s="10"/>
      <c r="YG196" s="10"/>
      <c r="YH196" s="10"/>
      <c r="YI196" s="10"/>
      <c r="YJ196" s="10"/>
      <c r="YK196" s="10"/>
      <c r="YL196" s="10"/>
      <c r="YM196" s="10"/>
      <c r="YN196" s="10"/>
      <c r="YO196" s="10"/>
      <c r="YP196" s="10"/>
      <c r="YQ196" s="10"/>
      <c r="YR196" s="10"/>
      <c r="YS196" s="10"/>
      <c r="YT196" s="10"/>
      <c r="YU196" s="10"/>
      <c r="YV196" s="10"/>
      <c r="YW196" s="10"/>
      <c r="YX196" s="10"/>
      <c r="YY196" s="10"/>
      <c r="YZ196" s="10"/>
      <c r="ZA196" s="10"/>
      <c r="ZB196" s="10"/>
      <c r="ZC196" s="10"/>
      <c r="ZD196" s="10"/>
      <c r="ZE196" s="10"/>
      <c r="ZF196" s="10"/>
      <c r="ZG196" s="10"/>
      <c r="ZH196" s="10"/>
      <c r="ZI196" s="10"/>
      <c r="ZJ196" s="10"/>
      <c r="ZK196" s="10"/>
      <c r="ZL196" s="10"/>
      <c r="ZM196" s="10"/>
      <c r="ZN196" s="10"/>
      <c r="ZO196" s="10"/>
      <c r="ZP196" s="10"/>
      <c r="ZQ196" s="10"/>
      <c r="ZR196" s="10"/>
      <c r="ZS196" s="10"/>
      <c r="ZT196" s="10"/>
      <c r="ZU196" s="10"/>
      <c r="ZV196" s="10"/>
      <c r="ZW196" s="10"/>
      <c r="ZX196" s="10"/>
      <c r="ZY196" s="10"/>
      <c r="ZZ196" s="10"/>
      <c r="AAA196" s="10"/>
      <c r="AAB196" s="10"/>
      <c r="AAC196" s="10"/>
      <c r="AAD196" s="10"/>
      <c r="AAE196" s="10"/>
      <c r="AAF196" s="10"/>
      <c r="AAG196" s="10"/>
      <c r="AAH196" s="10"/>
      <c r="AAI196" s="10"/>
      <c r="AAJ196" s="10"/>
      <c r="AAK196" s="10"/>
      <c r="AAL196" s="10"/>
      <c r="AAM196" s="10"/>
      <c r="AAN196" s="10"/>
      <c r="AAO196" s="10"/>
      <c r="AAP196" s="10"/>
      <c r="AAQ196" s="10"/>
      <c r="AAR196" s="10"/>
      <c r="AAS196" s="10"/>
      <c r="AAT196" s="10"/>
      <c r="AAU196" s="10"/>
      <c r="AAV196" s="10"/>
      <c r="AAW196" s="10"/>
      <c r="AAX196" s="10"/>
      <c r="AAY196" s="10"/>
      <c r="AAZ196" s="10"/>
      <c r="ABA196" s="10"/>
      <c r="ABB196" s="10"/>
      <c r="ABC196" s="10"/>
      <c r="ABD196" s="10"/>
      <c r="ABE196" s="10"/>
      <c r="ABF196" s="10"/>
      <c r="ABG196" s="10"/>
      <c r="ABH196" s="10"/>
      <c r="ABI196" s="10"/>
      <c r="ABJ196" s="10"/>
      <c r="ABK196" s="10"/>
      <c r="ABL196" s="10"/>
      <c r="ABM196" s="10"/>
      <c r="ABN196" s="10"/>
      <c r="ABO196" s="10"/>
      <c r="ABP196" s="10"/>
      <c r="ABQ196" s="10"/>
      <c r="ABR196" s="10"/>
      <c r="ABS196" s="10"/>
      <c r="ABT196" s="10"/>
      <c r="ABU196" s="10"/>
      <c r="ABV196" s="10"/>
      <c r="ABW196" s="10"/>
      <c r="ABX196" s="10"/>
      <c r="ABY196" s="10"/>
      <c r="ABZ196" s="10"/>
      <c r="ACA196" s="10"/>
      <c r="ACB196" s="10"/>
      <c r="ACC196" s="10"/>
      <c r="ACD196" s="10"/>
      <c r="ACE196" s="10"/>
      <c r="ACF196" s="10"/>
      <c r="ACG196" s="10"/>
      <c r="ACH196" s="10"/>
      <c r="ACI196" s="10"/>
      <c r="ACJ196" s="10"/>
      <c r="ACK196" s="10"/>
      <c r="ACL196" s="10"/>
      <c r="ACM196" s="10"/>
      <c r="ACN196" s="10"/>
      <c r="ACO196" s="10"/>
      <c r="ACP196" s="10"/>
      <c r="ACQ196" s="10"/>
      <c r="ACR196" s="10"/>
      <c r="ACS196" s="10"/>
      <c r="ACT196" s="10"/>
      <c r="ACU196" s="10"/>
      <c r="ACV196" s="10"/>
      <c r="ACW196" s="10"/>
      <c r="ACX196" s="10"/>
      <c r="ACY196" s="10"/>
      <c r="ACZ196" s="10"/>
      <c r="ADA196" s="10"/>
      <c r="ADB196" s="10"/>
      <c r="ADC196" s="10"/>
      <c r="ADD196" s="10"/>
      <c r="ADE196" s="10"/>
      <c r="ADF196" s="10"/>
      <c r="ADG196" s="10"/>
      <c r="ADH196" s="10"/>
      <c r="ADI196" s="10"/>
      <c r="ADJ196" s="10"/>
      <c r="ADK196" s="10"/>
      <c r="ADL196" s="10"/>
      <c r="ADM196" s="10"/>
      <c r="ADN196" s="10"/>
      <c r="ADO196" s="10"/>
      <c r="ADP196" s="10"/>
      <c r="ADQ196" s="10"/>
      <c r="ADR196" s="10"/>
      <c r="ADS196" s="10"/>
      <c r="ADT196" s="10"/>
      <c r="ADU196" s="10"/>
      <c r="ADV196" s="10"/>
      <c r="ADW196" s="10"/>
      <c r="ADX196" s="10"/>
      <c r="ADY196" s="10"/>
      <c r="ADZ196" s="10"/>
      <c r="AEA196" s="10"/>
      <c r="AEB196" s="10"/>
      <c r="AEC196" s="10"/>
      <c r="AED196" s="10"/>
      <c r="AEE196" s="10"/>
      <c r="AEF196" s="10"/>
      <c r="AEG196" s="10"/>
      <c r="AEH196" s="10"/>
      <c r="AEI196" s="10"/>
      <c r="AEJ196" s="10"/>
      <c r="AEK196" s="10"/>
      <c r="AEL196" s="10"/>
      <c r="AEM196" s="10"/>
      <c r="AEN196" s="10"/>
      <c r="AEO196" s="10"/>
      <c r="AEP196" s="10"/>
      <c r="AEQ196" s="10"/>
      <c r="AER196" s="10"/>
      <c r="AES196" s="10"/>
      <c r="AET196" s="10"/>
      <c r="AEU196" s="10"/>
      <c r="AEV196" s="10"/>
      <c r="AEW196" s="10"/>
      <c r="AEX196" s="10"/>
      <c r="AEY196" s="10"/>
      <c r="AEZ196" s="10"/>
      <c r="AFA196" s="10"/>
      <c r="AFB196" s="10"/>
      <c r="AFC196" s="10"/>
      <c r="AFD196" s="10"/>
      <c r="AFE196" s="10"/>
      <c r="AFF196" s="10"/>
      <c r="AFG196" s="10"/>
      <c r="AFH196" s="10"/>
      <c r="AFI196" s="10"/>
      <c r="AFJ196" s="10"/>
      <c r="AFK196" s="10"/>
      <c r="AFL196" s="10"/>
      <c r="AFM196" s="10"/>
      <c r="AFN196" s="10"/>
      <c r="AFO196" s="10"/>
      <c r="AFP196" s="10"/>
      <c r="AFQ196" s="10"/>
      <c r="AFR196" s="10"/>
      <c r="AFS196" s="10"/>
      <c r="AFT196" s="10"/>
      <c r="AFU196" s="10"/>
      <c r="AFV196" s="10"/>
      <c r="AFW196" s="10"/>
      <c r="AFX196" s="10"/>
      <c r="AFY196" s="10"/>
      <c r="AFZ196" s="10"/>
      <c r="AGA196" s="10"/>
      <c r="AGB196" s="10"/>
      <c r="AGC196" s="10"/>
      <c r="AGD196" s="10"/>
      <c r="AGE196" s="10"/>
      <c r="AGF196" s="10"/>
      <c r="AGG196" s="10"/>
      <c r="AGH196" s="10"/>
      <c r="AGI196" s="10"/>
      <c r="AGJ196" s="10"/>
      <c r="AGK196" s="10"/>
      <c r="AGL196" s="10"/>
      <c r="AGM196" s="10"/>
      <c r="AGN196" s="10"/>
      <c r="AGO196" s="10"/>
      <c r="AGP196" s="10"/>
      <c r="AGQ196" s="10"/>
      <c r="AGR196" s="10"/>
      <c r="AGS196" s="10"/>
      <c r="AGT196" s="10"/>
      <c r="AGU196" s="10"/>
      <c r="AGV196" s="10"/>
      <c r="AGW196" s="10"/>
      <c r="AGX196" s="10"/>
      <c r="AGY196" s="10"/>
      <c r="AGZ196" s="10"/>
      <c r="AHA196" s="10"/>
      <c r="AHB196" s="10"/>
      <c r="AHC196" s="10"/>
      <c r="AHD196" s="10"/>
      <c r="AHE196" s="10"/>
      <c r="AHF196" s="10"/>
      <c r="AHG196" s="10"/>
      <c r="AHH196" s="10"/>
      <c r="AHI196" s="10"/>
      <c r="AHJ196" s="10"/>
      <c r="AHK196" s="10"/>
      <c r="AHL196" s="10"/>
      <c r="AHM196" s="10"/>
      <c r="AHN196" s="10"/>
      <c r="AHO196" s="10"/>
      <c r="AHP196" s="10"/>
      <c r="AHQ196" s="10"/>
      <c r="AHR196" s="10"/>
      <c r="AHS196" s="10"/>
      <c r="AHT196" s="10"/>
      <c r="AHU196" s="10"/>
      <c r="AHV196" s="10"/>
      <c r="AHW196" s="10"/>
      <c r="AHX196" s="10"/>
      <c r="AHY196" s="10"/>
      <c r="AHZ196" s="10"/>
      <c r="AIA196" s="10"/>
      <c r="AIB196" s="10"/>
      <c r="AIC196" s="10"/>
      <c r="AID196" s="10"/>
      <c r="AIE196" s="10"/>
      <c r="AIF196" s="10"/>
      <c r="AIG196" s="10"/>
      <c r="AIH196" s="10"/>
      <c r="AII196" s="10"/>
      <c r="AIJ196" s="10"/>
      <c r="AIK196" s="10"/>
      <c r="AIL196" s="10"/>
      <c r="AIM196" s="10"/>
      <c r="AIN196" s="10"/>
      <c r="AIO196" s="10"/>
      <c r="AIP196" s="10"/>
      <c r="AIQ196" s="10"/>
      <c r="AIR196" s="10"/>
      <c r="AIS196" s="10"/>
      <c r="AIT196" s="10"/>
      <c r="AIU196" s="10"/>
      <c r="AIV196" s="10"/>
      <c r="AIW196" s="10"/>
      <c r="AIX196" s="10"/>
      <c r="AIY196" s="10"/>
      <c r="AIZ196" s="10"/>
      <c r="AJA196" s="10"/>
      <c r="AJB196" s="10"/>
      <c r="AJC196" s="10"/>
      <c r="AJD196" s="10"/>
      <c r="AJE196" s="10"/>
      <c r="AJF196" s="10"/>
      <c r="AJG196" s="10"/>
      <c r="AJH196" s="10"/>
      <c r="AJI196" s="10"/>
      <c r="AJJ196" s="10"/>
      <c r="AJK196" s="10"/>
      <c r="AJL196" s="10"/>
      <c r="AJM196" s="10"/>
      <c r="AJN196" s="10"/>
      <c r="AJO196" s="10"/>
      <c r="AJP196" s="10"/>
      <c r="AJQ196" s="10"/>
      <c r="AJR196" s="10"/>
      <c r="AJS196" s="10"/>
      <c r="AJT196" s="10"/>
      <c r="AJU196" s="10"/>
      <c r="AJV196" s="10"/>
      <c r="AJW196" s="10"/>
      <c r="AJX196" s="10"/>
      <c r="AJY196" s="10"/>
      <c r="AJZ196" s="10"/>
      <c r="AKA196" s="10"/>
      <c r="AKB196" s="10"/>
      <c r="AKC196" s="10"/>
      <c r="AKD196" s="10"/>
      <c r="AKE196" s="10"/>
      <c r="AKF196" s="10"/>
      <c r="AKG196" s="10"/>
      <c r="AKH196" s="10"/>
      <c r="AKI196" s="10"/>
      <c r="AKJ196" s="10"/>
      <c r="AKK196" s="10"/>
      <c r="AKL196" s="10"/>
      <c r="AKM196" s="10"/>
      <c r="AKN196" s="10"/>
      <c r="AKO196" s="10"/>
      <c r="AKP196" s="10"/>
      <c r="AKQ196" s="10"/>
      <c r="AKR196" s="10"/>
      <c r="AKS196" s="10"/>
      <c r="AKT196" s="10"/>
      <c r="AKU196" s="10"/>
      <c r="AKV196" s="10"/>
      <c r="AKW196" s="10"/>
      <c r="AKX196" s="10"/>
      <c r="AKY196" s="10"/>
      <c r="AKZ196" s="10"/>
      <c r="ALA196" s="10"/>
      <c r="ALB196" s="10"/>
      <c r="ALC196" s="10"/>
      <c r="ALD196" s="10"/>
      <c r="ALE196" s="10"/>
      <c r="ALF196" s="10"/>
      <c r="ALG196" s="10"/>
      <c r="ALH196" s="10"/>
      <c r="ALI196" s="10"/>
      <c r="ALJ196" s="10"/>
      <c r="ALK196" s="10"/>
      <c r="ALL196" s="10"/>
      <c r="ALM196" s="10"/>
      <c r="ALN196" s="10"/>
      <c r="ALO196" s="10"/>
      <c r="ALP196" s="10"/>
      <c r="ALQ196" s="10"/>
      <c r="ALR196" s="10"/>
      <c r="ALS196" s="10"/>
      <c r="ALT196" s="10"/>
      <c r="ALU196" s="10"/>
      <c r="ALV196" s="10"/>
      <c r="ALW196" s="10"/>
      <c r="ALX196" s="10"/>
      <c r="ALY196" s="10"/>
      <c r="ALZ196" s="10"/>
    </row>
    <row r="197" spans="1:1022">
      <c r="A197" s="31" t="s">
        <v>739</v>
      </c>
      <c r="B197" s="31" t="s">
        <v>779</v>
      </c>
      <c r="C197" s="29" t="s">
        <v>780</v>
      </c>
      <c r="D197" s="31"/>
      <c r="E197" s="32"/>
      <c r="F197" s="31"/>
      <c r="G197" s="32"/>
      <c r="H197" s="32">
        <v>1</v>
      </c>
      <c r="I197" s="31" t="s">
        <v>26</v>
      </c>
      <c r="J197" s="65"/>
      <c r="K197" s="31"/>
      <c r="L197" s="31"/>
      <c r="M197" s="31"/>
      <c r="N197" s="168"/>
      <c r="O197" s="32"/>
      <c r="P197" s="56"/>
      <c r="Q197" s="56"/>
      <c r="R197" s="56"/>
      <c r="S197" s="31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  <c r="XL197" s="10"/>
      <c r="XM197" s="10"/>
      <c r="XN197" s="10"/>
      <c r="XO197" s="10"/>
      <c r="XP197" s="10"/>
      <c r="XQ197" s="10"/>
      <c r="XR197" s="10"/>
      <c r="XS197" s="10"/>
      <c r="XT197" s="10"/>
      <c r="XU197" s="10"/>
      <c r="XV197" s="10"/>
      <c r="XW197" s="10"/>
      <c r="XX197" s="10"/>
      <c r="XY197" s="10"/>
      <c r="XZ197" s="10"/>
      <c r="YA197" s="10"/>
      <c r="YB197" s="10"/>
      <c r="YC197" s="10"/>
      <c r="YD197" s="10"/>
      <c r="YE197" s="10"/>
      <c r="YF197" s="10"/>
      <c r="YG197" s="10"/>
      <c r="YH197" s="10"/>
      <c r="YI197" s="10"/>
      <c r="YJ197" s="10"/>
      <c r="YK197" s="10"/>
      <c r="YL197" s="10"/>
      <c r="YM197" s="10"/>
      <c r="YN197" s="10"/>
      <c r="YO197" s="10"/>
      <c r="YP197" s="10"/>
      <c r="YQ197" s="10"/>
      <c r="YR197" s="10"/>
      <c r="YS197" s="10"/>
      <c r="YT197" s="10"/>
      <c r="YU197" s="10"/>
      <c r="YV197" s="10"/>
      <c r="YW197" s="10"/>
      <c r="YX197" s="10"/>
      <c r="YY197" s="10"/>
      <c r="YZ197" s="10"/>
      <c r="ZA197" s="10"/>
      <c r="ZB197" s="10"/>
      <c r="ZC197" s="10"/>
      <c r="ZD197" s="10"/>
      <c r="ZE197" s="10"/>
      <c r="ZF197" s="10"/>
      <c r="ZG197" s="10"/>
      <c r="ZH197" s="10"/>
      <c r="ZI197" s="10"/>
      <c r="ZJ197" s="10"/>
      <c r="ZK197" s="10"/>
      <c r="ZL197" s="10"/>
      <c r="ZM197" s="10"/>
      <c r="ZN197" s="10"/>
      <c r="ZO197" s="10"/>
      <c r="ZP197" s="10"/>
      <c r="ZQ197" s="10"/>
      <c r="ZR197" s="10"/>
      <c r="ZS197" s="10"/>
      <c r="ZT197" s="10"/>
      <c r="ZU197" s="10"/>
      <c r="ZV197" s="10"/>
      <c r="ZW197" s="10"/>
      <c r="ZX197" s="10"/>
      <c r="ZY197" s="10"/>
      <c r="ZZ197" s="10"/>
      <c r="AAA197" s="10"/>
      <c r="AAB197" s="10"/>
      <c r="AAC197" s="10"/>
      <c r="AAD197" s="10"/>
      <c r="AAE197" s="10"/>
      <c r="AAF197" s="10"/>
      <c r="AAG197" s="10"/>
      <c r="AAH197" s="10"/>
      <c r="AAI197" s="10"/>
      <c r="AAJ197" s="10"/>
      <c r="AAK197" s="10"/>
      <c r="AAL197" s="10"/>
      <c r="AAM197" s="10"/>
      <c r="AAN197" s="10"/>
      <c r="AAO197" s="10"/>
      <c r="AAP197" s="10"/>
      <c r="AAQ197" s="10"/>
      <c r="AAR197" s="10"/>
      <c r="AAS197" s="10"/>
      <c r="AAT197" s="10"/>
      <c r="AAU197" s="10"/>
      <c r="AAV197" s="10"/>
      <c r="AAW197" s="10"/>
      <c r="AAX197" s="10"/>
      <c r="AAY197" s="10"/>
      <c r="AAZ197" s="10"/>
      <c r="ABA197" s="10"/>
      <c r="ABB197" s="10"/>
      <c r="ABC197" s="10"/>
      <c r="ABD197" s="10"/>
      <c r="ABE197" s="10"/>
      <c r="ABF197" s="10"/>
      <c r="ABG197" s="10"/>
      <c r="ABH197" s="10"/>
      <c r="ABI197" s="10"/>
      <c r="ABJ197" s="10"/>
      <c r="ABK197" s="10"/>
      <c r="ABL197" s="10"/>
      <c r="ABM197" s="10"/>
      <c r="ABN197" s="10"/>
      <c r="ABO197" s="10"/>
      <c r="ABP197" s="10"/>
      <c r="ABQ197" s="10"/>
      <c r="ABR197" s="10"/>
      <c r="ABS197" s="10"/>
      <c r="ABT197" s="10"/>
      <c r="ABU197" s="10"/>
      <c r="ABV197" s="10"/>
      <c r="ABW197" s="10"/>
      <c r="ABX197" s="10"/>
      <c r="ABY197" s="10"/>
      <c r="ABZ197" s="10"/>
      <c r="ACA197" s="10"/>
      <c r="ACB197" s="10"/>
      <c r="ACC197" s="10"/>
      <c r="ACD197" s="10"/>
      <c r="ACE197" s="10"/>
      <c r="ACF197" s="10"/>
      <c r="ACG197" s="10"/>
      <c r="ACH197" s="10"/>
      <c r="ACI197" s="10"/>
      <c r="ACJ197" s="10"/>
      <c r="ACK197" s="10"/>
      <c r="ACL197" s="10"/>
      <c r="ACM197" s="10"/>
      <c r="ACN197" s="10"/>
      <c r="ACO197" s="10"/>
      <c r="ACP197" s="10"/>
      <c r="ACQ197" s="10"/>
      <c r="ACR197" s="10"/>
      <c r="ACS197" s="10"/>
      <c r="ACT197" s="10"/>
      <c r="ACU197" s="10"/>
      <c r="ACV197" s="10"/>
      <c r="ACW197" s="10"/>
      <c r="ACX197" s="10"/>
      <c r="ACY197" s="10"/>
      <c r="ACZ197" s="10"/>
      <c r="ADA197" s="10"/>
      <c r="ADB197" s="10"/>
      <c r="ADC197" s="10"/>
      <c r="ADD197" s="10"/>
      <c r="ADE197" s="10"/>
      <c r="ADF197" s="10"/>
      <c r="ADG197" s="10"/>
      <c r="ADH197" s="10"/>
      <c r="ADI197" s="10"/>
      <c r="ADJ197" s="10"/>
      <c r="ADK197" s="10"/>
      <c r="ADL197" s="10"/>
      <c r="ADM197" s="10"/>
      <c r="ADN197" s="10"/>
      <c r="ADO197" s="10"/>
      <c r="ADP197" s="10"/>
      <c r="ADQ197" s="10"/>
      <c r="ADR197" s="10"/>
      <c r="ADS197" s="10"/>
      <c r="ADT197" s="10"/>
      <c r="ADU197" s="10"/>
      <c r="ADV197" s="10"/>
      <c r="ADW197" s="10"/>
      <c r="ADX197" s="10"/>
      <c r="ADY197" s="10"/>
      <c r="ADZ197" s="10"/>
      <c r="AEA197" s="10"/>
      <c r="AEB197" s="10"/>
      <c r="AEC197" s="10"/>
      <c r="AED197" s="10"/>
      <c r="AEE197" s="10"/>
      <c r="AEF197" s="10"/>
      <c r="AEG197" s="10"/>
      <c r="AEH197" s="10"/>
      <c r="AEI197" s="10"/>
      <c r="AEJ197" s="10"/>
      <c r="AEK197" s="10"/>
      <c r="AEL197" s="10"/>
      <c r="AEM197" s="10"/>
      <c r="AEN197" s="10"/>
      <c r="AEO197" s="10"/>
      <c r="AEP197" s="10"/>
      <c r="AEQ197" s="10"/>
      <c r="AER197" s="10"/>
      <c r="AES197" s="10"/>
      <c r="AET197" s="10"/>
      <c r="AEU197" s="10"/>
      <c r="AEV197" s="10"/>
      <c r="AEW197" s="10"/>
      <c r="AEX197" s="10"/>
      <c r="AEY197" s="10"/>
      <c r="AEZ197" s="10"/>
      <c r="AFA197" s="10"/>
      <c r="AFB197" s="10"/>
      <c r="AFC197" s="10"/>
      <c r="AFD197" s="10"/>
      <c r="AFE197" s="10"/>
      <c r="AFF197" s="10"/>
      <c r="AFG197" s="10"/>
      <c r="AFH197" s="10"/>
      <c r="AFI197" s="10"/>
      <c r="AFJ197" s="10"/>
      <c r="AFK197" s="10"/>
      <c r="AFL197" s="10"/>
      <c r="AFM197" s="10"/>
      <c r="AFN197" s="10"/>
      <c r="AFO197" s="10"/>
      <c r="AFP197" s="10"/>
      <c r="AFQ197" s="10"/>
      <c r="AFR197" s="10"/>
      <c r="AFS197" s="10"/>
      <c r="AFT197" s="10"/>
      <c r="AFU197" s="10"/>
      <c r="AFV197" s="10"/>
      <c r="AFW197" s="10"/>
      <c r="AFX197" s="10"/>
      <c r="AFY197" s="10"/>
      <c r="AFZ197" s="10"/>
      <c r="AGA197" s="10"/>
      <c r="AGB197" s="10"/>
      <c r="AGC197" s="10"/>
      <c r="AGD197" s="10"/>
      <c r="AGE197" s="10"/>
      <c r="AGF197" s="10"/>
      <c r="AGG197" s="10"/>
      <c r="AGH197" s="10"/>
      <c r="AGI197" s="10"/>
      <c r="AGJ197" s="10"/>
      <c r="AGK197" s="10"/>
      <c r="AGL197" s="10"/>
      <c r="AGM197" s="10"/>
      <c r="AGN197" s="10"/>
      <c r="AGO197" s="10"/>
      <c r="AGP197" s="10"/>
      <c r="AGQ197" s="10"/>
      <c r="AGR197" s="10"/>
      <c r="AGS197" s="10"/>
      <c r="AGT197" s="10"/>
      <c r="AGU197" s="10"/>
      <c r="AGV197" s="10"/>
      <c r="AGW197" s="10"/>
      <c r="AGX197" s="10"/>
      <c r="AGY197" s="10"/>
      <c r="AGZ197" s="10"/>
      <c r="AHA197" s="10"/>
      <c r="AHB197" s="10"/>
      <c r="AHC197" s="10"/>
      <c r="AHD197" s="10"/>
      <c r="AHE197" s="10"/>
      <c r="AHF197" s="10"/>
      <c r="AHG197" s="10"/>
      <c r="AHH197" s="10"/>
      <c r="AHI197" s="10"/>
      <c r="AHJ197" s="10"/>
      <c r="AHK197" s="10"/>
      <c r="AHL197" s="10"/>
      <c r="AHM197" s="10"/>
      <c r="AHN197" s="10"/>
      <c r="AHO197" s="10"/>
      <c r="AHP197" s="10"/>
      <c r="AHQ197" s="10"/>
      <c r="AHR197" s="10"/>
      <c r="AHS197" s="10"/>
      <c r="AHT197" s="10"/>
      <c r="AHU197" s="10"/>
      <c r="AHV197" s="10"/>
      <c r="AHW197" s="10"/>
      <c r="AHX197" s="10"/>
      <c r="AHY197" s="10"/>
      <c r="AHZ197" s="10"/>
      <c r="AIA197" s="10"/>
      <c r="AIB197" s="10"/>
      <c r="AIC197" s="10"/>
      <c r="AID197" s="10"/>
      <c r="AIE197" s="10"/>
      <c r="AIF197" s="10"/>
      <c r="AIG197" s="10"/>
      <c r="AIH197" s="10"/>
      <c r="AII197" s="10"/>
      <c r="AIJ197" s="10"/>
      <c r="AIK197" s="10"/>
      <c r="AIL197" s="10"/>
      <c r="AIM197" s="10"/>
      <c r="AIN197" s="10"/>
      <c r="AIO197" s="10"/>
      <c r="AIP197" s="10"/>
      <c r="AIQ197" s="10"/>
      <c r="AIR197" s="10"/>
      <c r="AIS197" s="10"/>
      <c r="AIT197" s="10"/>
      <c r="AIU197" s="10"/>
      <c r="AIV197" s="10"/>
      <c r="AIW197" s="10"/>
      <c r="AIX197" s="10"/>
      <c r="AIY197" s="10"/>
      <c r="AIZ197" s="10"/>
      <c r="AJA197" s="10"/>
      <c r="AJB197" s="10"/>
      <c r="AJC197" s="10"/>
      <c r="AJD197" s="10"/>
      <c r="AJE197" s="10"/>
      <c r="AJF197" s="10"/>
      <c r="AJG197" s="10"/>
      <c r="AJH197" s="10"/>
      <c r="AJI197" s="10"/>
      <c r="AJJ197" s="10"/>
      <c r="AJK197" s="10"/>
      <c r="AJL197" s="10"/>
      <c r="AJM197" s="10"/>
      <c r="AJN197" s="10"/>
      <c r="AJO197" s="10"/>
      <c r="AJP197" s="10"/>
      <c r="AJQ197" s="10"/>
      <c r="AJR197" s="10"/>
      <c r="AJS197" s="10"/>
      <c r="AJT197" s="10"/>
      <c r="AJU197" s="10"/>
      <c r="AJV197" s="10"/>
      <c r="AJW197" s="10"/>
      <c r="AJX197" s="10"/>
      <c r="AJY197" s="10"/>
      <c r="AJZ197" s="10"/>
      <c r="AKA197" s="10"/>
      <c r="AKB197" s="10"/>
      <c r="AKC197" s="10"/>
      <c r="AKD197" s="10"/>
      <c r="AKE197" s="10"/>
      <c r="AKF197" s="10"/>
      <c r="AKG197" s="10"/>
      <c r="AKH197" s="10"/>
      <c r="AKI197" s="10"/>
      <c r="AKJ197" s="10"/>
      <c r="AKK197" s="10"/>
      <c r="AKL197" s="10"/>
      <c r="AKM197" s="10"/>
      <c r="AKN197" s="10"/>
      <c r="AKO197" s="10"/>
      <c r="AKP197" s="10"/>
      <c r="AKQ197" s="10"/>
      <c r="AKR197" s="10"/>
      <c r="AKS197" s="10"/>
      <c r="AKT197" s="10"/>
      <c r="AKU197" s="10"/>
      <c r="AKV197" s="10"/>
      <c r="AKW197" s="10"/>
      <c r="AKX197" s="10"/>
      <c r="AKY197" s="10"/>
      <c r="AKZ197" s="10"/>
      <c r="ALA197" s="10"/>
      <c r="ALB197" s="10"/>
      <c r="ALC197" s="10"/>
      <c r="ALD197" s="10"/>
      <c r="ALE197" s="10"/>
      <c r="ALF197" s="10"/>
      <c r="ALG197" s="10"/>
      <c r="ALH197" s="10"/>
      <c r="ALI197" s="10"/>
      <c r="ALJ197" s="10"/>
      <c r="ALK197" s="10"/>
      <c r="ALL197" s="10"/>
      <c r="ALM197" s="10"/>
      <c r="ALN197" s="10"/>
      <c r="ALO197" s="10"/>
      <c r="ALP197" s="10"/>
      <c r="ALQ197" s="10"/>
      <c r="ALR197" s="10"/>
      <c r="ALS197" s="10"/>
      <c r="ALT197" s="10"/>
      <c r="ALU197" s="10"/>
      <c r="ALV197" s="10"/>
      <c r="ALW197" s="10"/>
      <c r="ALX197" s="10"/>
      <c r="ALY197" s="10"/>
      <c r="ALZ197" s="10"/>
    </row>
    <row r="198" spans="1:1022">
      <c r="A198" s="31" t="s">
        <v>739</v>
      </c>
      <c r="B198" s="31" t="s">
        <v>781</v>
      </c>
      <c r="C198" s="29" t="s">
        <v>782</v>
      </c>
      <c r="D198" s="31"/>
      <c r="E198" s="32"/>
      <c r="F198" s="31"/>
      <c r="G198" s="32"/>
      <c r="H198" s="32">
        <v>1</v>
      </c>
      <c r="I198" s="31" t="s">
        <v>26</v>
      </c>
      <c r="J198" s="65"/>
      <c r="K198" s="31"/>
      <c r="L198" s="31"/>
      <c r="M198" s="31"/>
      <c r="N198" s="168"/>
      <c r="O198" s="32"/>
      <c r="P198" s="56"/>
      <c r="Q198" s="56"/>
      <c r="R198" s="56"/>
      <c r="S198" s="31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  <c r="XL198" s="10"/>
      <c r="XM198" s="10"/>
      <c r="XN198" s="10"/>
      <c r="XO198" s="10"/>
      <c r="XP198" s="10"/>
      <c r="XQ198" s="10"/>
      <c r="XR198" s="10"/>
      <c r="XS198" s="10"/>
      <c r="XT198" s="10"/>
      <c r="XU198" s="10"/>
      <c r="XV198" s="10"/>
      <c r="XW198" s="10"/>
      <c r="XX198" s="10"/>
      <c r="XY198" s="10"/>
      <c r="XZ198" s="10"/>
      <c r="YA198" s="10"/>
      <c r="YB198" s="10"/>
      <c r="YC198" s="10"/>
      <c r="YD198" s="10"/>
      <c r="YE198" s="10"/>
      <c r="YF198" s="10"/>
      <c r="YG198" s="10"/>
      <c r="YH198" s="10"/>
      <c r="YI198" s="10"/>
      <c r="YJ198" s="10"/>
      <c r="YK198" s="10"/>
      <c r="YL198" s="10"/>
      <c r="YM198" s="10"/>
      <c r="YN198" s="10"/>
      <c r="YO198" s="10"/>
      <c r="YP198" s="10"/>
      <c r="YQ198" s="10"/>
      <c r="YR198" s="10"/>
      <c r="YS198" s="10"/>
      <c r="YT198" s="10"/>
      <c r="YU198" s="10"/>
      <c r="YV198" s="10"/>
      <c r="YW198" s="10"/>
      <c r="YX198" s="10"/>
      <c r="YY198" s="10"/>
      <c r="YZ198" s="10"/>
      <c r="ZA198" s="10"/>
      <c r="ZB198" s="10"/>
      <c r="ZC198" s="10"/>
      <c r="ZD198" s="10"/>
      <c r="ZE198" s="10"/>
      <c r="ZF198" s="10"/>
      <c r="ZG198" s="10"/>
      <c r="ZH198" s="10"/>
      <c r="ZI198" s="10"/>
      <c r="ZJ198" s="10"/>
      <c r="ZK198" s="10"/>
      <c r="ZL198" s="10"/>
      <c r="ZM198" s="10"/>
      <c r="ZN198" s="10"/>
      <c r="ZO198" s="10"/>
      <c r="ZP198" s="10"/>
      <c r="ZQ198" s="10"/>
      <c r="ZR198" s="10"/>
      <c r="ZS198" s="10"/>
      <c r="ZT198" s="10"/>
      <c r="ZU198" s="10"/>
      <c r="ZV198" s="10"/>
      <c r="ZW198" s="10"/>
      <c r="ZX198" s="10"/>
      <c r="ZY198" s="10"/>
      <c r="ZZ198" s="10"/>
      <c r="AAA198" s="10"/>
      <c r="AAB198" s="10"/>
      <c r="AAC198" s="10"/>
      <c r="AAD198" s="10"/>
      <c r="AAE198" s="10"/>
      <c r="AAF198" s="10"/>
      <c r="AAG198" s="10"/>
      <c r="AAH198" s="10"/>
      <c r="AAI198" s="10"/>
      <c r="AAJ198" s="10"/>
      <c r="AAK198" s="10"/>
      <c r="AAL198" s="10"/>
      <c r="AAM198" s="10"/>
      <c r="AAN198" s="10"/>
      <c r="AAO198" s="10"/>
      <c r="AAP198" s="10"/>
      <c r="AAQ198" s="10"/>
      <c r="AAR198" s="10"/>
      <c r="AAS198" s="10"/>
      <c r="AAT198" s="10"/>
      <c r="AAU198" s="10"/>
      <c r="AAV198" s="10"/>
      <c r="AAW198" s="10"/>
      <c r="AAX198" s="10"/>
      <c r="AAY198" s="10"/>
      <c r="AAZ198" s="10"/>
      <c r="ABA198" s="10"/>
      <c r="ABB198" s="10"/>
      <c r="ABC198" s="10"/>
      <c r="ABD198" s="10"/>
      <c r="ABE198" s="10"/>
      <c r="ABF198" s="10"/>
      <c r="ABG198" s="10"/>
      <c r="ABH198" s="10"/>
      <c r="ABI198" s="10"/>
      <c r="ABJ198" s="10"/>
      <c r="ABK198" s="10"/>
      <c r="ABL198" s="10"/>
      <c r="ABM198" s="10"/>
      <c r="ABN198" s="10"/>
      <c r="ABO198" s="10"/>
      <c r="ABP198" s="10"/>
      <c r="ABQ198" s="10"/>
      <c r="ABR198" s="10"/>
      <c r="ABS198" s="10"/>
      <c r="ABT198" s="10"/>
      <c r="ABU198" s="10"/>
      <c r="ABV198" s="10"/>
      <c r="ABW198" s="10"/>
      <c r="ABX198" s="10"/>
      <c r="ABY198" s="10"/>
      <c r="ABZ198" s="10"/>
      <c r="ACA198" s="10"/>
      <c r="ACB198" s="10"/>
      <c r="ACC198" s="10"/>
      <c r="ACD198" s="10"/>
      <c r="ACE198" s="10"/>
      <c r="ACF198" s="10"/>
      <c r="ACG198" s="10"/>
      <c r="ACH198" s="10"/>
      <c r="ACI198" s="10"/>
      <c r="ACJ198" s="10"/>
      <c r="ACK198" s="10"/>
      <c r="ACL198" s="10"/>
      <c r="ACM198" s="10"/>
      <c r="ACN198" s="10"/>
      <c r="ACO198" s="10"/>
      <c r="ACP198" s="10"/>
      <c r="ACQ198" s="10"/>
      <c r="ACR198" s="10"/>
      <c r="ACS198" s="10"/>
      <c r="ACT198" s="10"/>
      <c r="ACU198" s="10"/>
      <c r="ACV198" s="10"/>
      <c r="ACW198" s="10"/>
      <c r="ACX198" s="10"/>
      <c r="ACY198" s="10"/>
      <c r="ACZ198" s="10"/>
      <c r="ADA198" s="10"/>
      <c r="ADB198" s="10"/>
      <c r="ADC198" s="10"/>
      <c r="ADD198" s="10"/>
      <c r="ADE198" s="10"/>
      <c r="ADF198" s="10"/>
      <c r="ADG198" s="10"/>
      <c r="ADH198" s="10"/>
      <c r="ADI198" s="10"/>
      <c r="ADJ198" s="10"/>
      <c r="ADK198" s="10"/>
      <c r="ADL198" s="10"/>
      <c r="ADM198" s="10"/>
      <c r="ADN198" s="10"/>
      <c r="ADO198" s="10"/>
      <c r="ADP198" s="10"/>
      <c r="ADQ198" s="10"/>
      <c r="ADR198" s="10"/>
      <c r="ADS198" s="10"/>
      <c r="ADT198" s="10"/>
      <c r="ADU198" s="10"/>
      <c r="ADV198" s="10"/>
      <c r="ADW198" s="10"/>
      <c r="ADX198" s="10"/>
      <c r="ADY198" s="10"/>
      <c r="ADZ198" s="10"/>
      <c r="AEA198" s="10"/>
      <c r="AEB198" s="10"/>
      <c r="AEC198" s="10"/>
      <c r="AED198" s="10"/>
      <c r="AEE198" s="10"/>
      <c r="AEF198" s="10"/>
      <c r="AEG198" s="10"/>
      <c r="AEH198" s="10"/>
      <c r="AEI198" s="10"/>
      <c r="AEJ198" s="10"/>
      <c r="AEK198" s="10"/>
      <c r="AEL198" s="10"/>
      <c r="AEM198" s="10"/>
      <c r="AEN198" s="10"/>
      <c r="AEO198" s="10"/>
      <c r="AEP198" s="10"/>
      <c r="AEQ198" s="10"/>
      <c r="AER198" s="10"/>
      <c r="AES198" s="10"/>
      <c r="AET198" s="10"/>
      <c r="AEU198" s="10"/>
      <c r="AEV198" s="10"/>
      <c r="AEW198" s="10"/>
      <c r="AEX198" s="10"/>
      <c r="AEY198" s="10"/>
      <c r="AEZ198" s="10"/>
      <c r="AFA198" s="10"/>
      <c r="AFB198" s="10"/>
      <c r="AFC198" s="10"/>
      <c r="AFD198" s="10"/>
      <c r="AFE198" s="10"/>
      <c r="AFF198" s="10"/>
      <c r="AFG198" s="10"/>
      <c r="AFH198" s="10"/>
      <c r="AFI198" s="10"/>
      <c r="AFJ198" s="10"/>
      <c r="AFK198" s="10"/>
      <c r="AFL198" s="10"/>
      <c r="AFM198" s="10"/>
      <c r="AFN198" s="10"/>
      <c r="AFO198" s="10"/>
      <c r="AFP198" s="10"/>
      <c r="AFQ198" s="10"/>
      <c r="AFR198" s="10"/>
      <c r="AFS198" s="10"/>
      <c r="AFT198" s="10"/>
      <c r="AFU198" s="10"/>
      <c r="AFV198" s="10"/>
      <c r="AFW198" s="10"/>
      <c r="AFX198" s="10"/>
      <c r="AFY198" s="10"/>
      <c r="AFZ198" s="10"/>
      <c r="AGA198" s="10"/>
      <c r="AGB198" s="10"/>
      <c r="AGC198" s="10"/>
      <c r="AGD198" s="10"/>
      <c r="AGE198" s="10"/>
      <c r="AGF198" s="10"/>
      <c r="AGG198" s="10"/>
      <c r="AGH198" s="10"/>
      <c r="AGI198" s="10"/>
      <c r="AGJ198" s="10"/>
      <c r="AGK198" s="10"/>
      <c r="AGL198" s="10"/>
      <c r="AGM198" s="10"/>
      <c r="AGN198" s="10"/>
      <c r="AGO198" s="10"/>
      <c r="AGP198" s="10"/>
      <c r="AGQ198" s="10"/>
      <c r="AGR198" s="10"/>
      <c r="AGS198" s="10"/>
      <c r="AGT198" s="10"/>
      <c r="AGU198" s="10"/>
      <c r="AGV198" s="10"/>
      <c r="AGW198" s="10"/>
      <c r="AGX198" s="10"/>
      <c r="AGY198" s="10"/>
      <c r="AGZ198" s="10"/>
      <c r="AHA198" s="10"/>
      <c r="AHB198" s="10"/>
      <c r="AHC198" s="10"/>
      <c r="AHD198" s="10"/>
      <c r="AHE198" s="10"/>
      <c r="AHF198" s="10"/>
      <c r="AHG198" s="10"/>
      <c r="AHH198" s="10"/>
      <c r="AHI198" s="10"/>
      <c r="AHJ198" s="10"/>
      <c r="AHK198" s="10"/>
      <c r="AHL198" s="10"/>
      <c r="AHM198" s="10"/>
      <c r="AHN198" s="10"/>
      <c r="AHO198" s="10"/>
      <c r="AHP198" s="10"/>
      <c r="AHQ198" s="10"/>
      <c r="AHR198" s="10"/>
      <c r="AHS198" s="10"/>
      <c r="AHT198" s="10"/>
      <c r="AHU198" s="10"/>
      <c r="AHV198" s="10"/>
      <c r="AHW198" s="10"/>
      <c r="AHX198" s="10"/>
      <c r="AHY198" s="10"/>
      <c r="AHZ198" s="10"/>
      <c r="AIA198" s="10"/>
      <c r="AIB198" s="10"/>
      <c r="AIC198" s="10"/>
      <c r="AID198" s="10"/>
      <c r="AIE198" s="10"/>
      <c r="AIF198" s="10"/>
      <c r="AIG198" s="10"/>
      <c r="AIH198" s="10"/>
      <c r="AII198" s="10"/>
      <c r="AIJ198" s="10"/>
      <c r="AIK198" s="10"/>
      <c r="AIL198" s="10"/>
      <c r="AIM198" s="10"/>
      <c r="AIN198" s="10"/>
      <c r="AIO198" s="10"/>
      <c r="AIP198" s="10"/>
      <c r="AIQ198" s="10"/>
      <c r="AIR198" s="10"/>
      <c r="AIS198" s="10"/>
      <c r="AIT198" s="10"/>
      <c r="AIU198" s="10"/>
      <c r="AIV198" s="10"/>
      <c r="AIW198" s="10"/>
      <c r="AIX198" s="10"/>
      <c r="AIY198" s="10"/>
      <c r="AIZ198" s="10"/>
      <c r="AJA198" s="10"/>
      <c r="AJB198" s="10"/>
      <c r="AJC198" s="10"/>
      <c r="AJD198" s="10"/>
      <c r="AJE198" s="10"/>
      <c r="AJF198" s="10"/>
      <c r="AJG198" s="10"/>
      <c r="AJH198" s="10"/>
      <c r="AJI198" s="10"/>
      <c r="AJJ198" s="10"/>
      <c r="AJK198" s="10"/>
      <c r="AJL198" s="10"/>
      <c r="AJM198" s="10"/>
      <c r="AJN198" s="10"/>
      <c r="AJO198" s="10"/>
      <c r="AJP198" s="10"/>
      <c r="AJQ198" s="10"/>
      <c r="AJR198" s="10"/>
      <c r="AJS198" s="10"/>
      <c r="AJT198" s="10"/>
      <c r="AJU198" s="10"/>
      <c r="AJV198" s="10"/>
      <c r="AJW198" s="10"/>
      <c r="AJX198" s="10"/>
      <c r="AJY198" s="10"/>
      <c r="AJZ198" s="10"/>
      <c r="AKA198" s="10"/>
      <c r="AKB198" s="10"/>
      <c r="AKC198" s="10"/>
      <c r="AKD198" s="10"/>
      <c r="AKE198" s="10"/>
      <c r="AKF198" s="10"/>
      <c r="AKG198" s="10"/>
      <c r="AKH198" s="10"/>
      <c r="AKI198" s="10"/>
      <c r="AKJ198" s="10"/>
      <c r="AKK198" s="10"/>
      <c r="AKL198" s="10"/>
      <c r="AKM198" s="10"/>
      <c r="AKN198" s="10"/>
      <c r="AKO198" s="10"/>
      <c r="AKP198" s="10"/>
      <c r="AKQ198" s="10"/>
      <c r="AKR198" s="10"/>
      <c r="AKS198" s="10"/>
      <c r="AKT198" s="10"/>
      <c r="AKU198" s="10"/>
      <c r="AKV198" s="10"/>
      <c r="AKW198" s="10"/>
      <c r="AKX198" s="10"/>
      <c r="AKY198" s="10"/>
      <c r="AKZ198" s="10"/>
      <c r="ALA198" s="10"/>
      <c r="ALB198" s="10"/>
      <c r="ALC198" s="10"/>
      <c r="ALD198" s="10"/>
      <c r="ALE198" s="10"/>
      <c r="ALF198" s="10"/>
      <c r="ALG198" s="10"/>
      <c r="ALH198" s="10"/>
      <c r="ALI198" s="10"/>
      <c r="ALJ198" s="10"/>
      <c r="ALK198" s="10"/>
      <c r="ALL198" s="10"/>
      <c r="ALM198" s="10"/>
      <c r="ALN198" s="10"/>
      <c r="ALO198" s="10"/>
      <c r="ALP198" s="10"/>
      <c r="ALQ198" s="10"/>
      <c r="ALR198" s="10"/>
      <c r="ALS198" s="10"/>
      <c r="ALT198" s="10"/>
      <c r="ALU198" s="10"/>
      <c r="ALV198" s="10"/>
      <c r="ALW198" s="10"/>
      <c r="ALX198" s="10"/>
      <c r="ALY198" s="10"/>
      <c r="ALZ198" s="10"/>
    </row>
    <row r="199" spans="1:1022">
      <c r="A199" s="31" t="s">
        <v>739</v>
      </c>
      <c r="B199" s="112" t="s">
        <v>783</v>
      </c>
      <c r="C199" s="169" t="s">
        <v>784</v>
      </c>
      <c r="D199" s="112"/>
      <c r="E199" s="82"/>
      <c r="F199" s="112"/>
      <c r="G199" s="82"/>
      <c r="H199" s="82">
        <v>1</v>
      </c>
      <c r="I199" s="112" t="s">
        <v>26</v>
      </c>
      <c r="J199" s="65"/>
      <c r="K199" s="31"/>
      <c r="L199" s="31"/>
      <c r="M199" s="31"/>
      <c r="N199" s="168"/>
      <c r="O199" s="32"/>
      <c r="P199" s="56"/>
      <c r="Q199" s="56"/>
      <c r="R199" s="56"/>
      <c r="S199" s="31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  <c r="XL199" s="10"/>
      <c r="XM199" s="10"/>
      <c r="XN199" s="10"/>
      <c r="XO199" s="10"/>
      <c r="XP199" s="10"/>
      <c r="XQ199" s="10"/>
      <c r="XR199" s="10"/>
      <c r="XS199" s="10"/>
      <c r="XT199" s="10"/>
      <c r="XU199" s="10"/>
      <c r="XV199" s="10"/>
      <c r="XW199" s="10"/>
      <c r="XX199" s="10"/>
      <c r="XY199" s="10"/>
      <c r="XZ199" s="10"/>
      <c r="YA199" s="10"/>
      <c r="YB199" s="10"/>
      <c r="YC199" s="10"/>
      <c r="YD199" s="10"/>
      <c r="YE199" s="10"/>
      <c r="YF199" s="10"/>
      <c r="YG199" s="10"/>
      <c r="YH199" s="10"/>
      <c r="YI199" s="10"/>
      <c r="YJ199" s="10"/>
      <c r="YK199" s="10"/>
      <c r="YL199" s="10"/>
      <c r="YM199" s="10"/>
      <c r="YN199" s="10"/>
      <c r="YO199" s="10"/>
      <c r="YP199" s="10"/>
      <c r="YQ199" s="10"/>
      <c r="YR199" s="10"/>
      <c r="YS199" s="10"/>
      <c r="YT199" s="10"/>
      <c r="YU199" s="10"/>
      <c r="YV199" s="10"/>
      <c r="YW199" s="10"/>
      <c r="YX199" s="10"/>
      <c r="YY199" s="10"/>
      <c r="YZ199" s="10"/>
      <c r="ZA199" s="10"/>
      <c r="ZB199" s="10"/>
      <c r="ZC199" s="10"/>
      <c r="ZD199" s="10"/>
      <c r="ZE199" s="10"/>
      <c r="ZF199" s="10"/>
      <c r="ZG199" s="10"/>
      <c r="ZH199" s="10"/>
      <c r="ZI199" s="10"/>
      <c r="ZJ199" s="10"/>
      <c r="ZK199" s="10"/>
      <c r="ZL199" s="10"/>
      <c r="ZM199" s="10"/>
      <c r="ZN199" s="10"/>
      <c r="ZO199" s="10"/>
      <c r="ZP199" s="10"/>
      <c r="ZQ199" s="10"/>
      <c r="ZR199" s="10"/>
      <c r="ZS199" s="10"/>
      <c r="ZT199" s="10"/>
      <c r="ZU199" s="10"/>
      <c r="ZV199" s="10"/>
      <c r="ZW199" s="10"/>
      <c r="ZX199" s="10"/>
      <c r="ZY199" s="10"/>
      <c r="ZZ199" s="10"/>
      <c r="AAA199" s="10"/>
      <c r="AAB199" s="10"/>
      <c r="AAC199" s="10"/>
      <c r="AAD199" s="10"/>
      <c r="AAE199" s="10"/>
      <c r="AAF199" s="10"/>
      <c r="AAG199" s="10"/>
      <c r="AAH199" s="10"/>
      <c r="AAI199" s="10"/>
      <c r="AAJ199" s="10"/>
      <c r="AAK199" s="10"/>
      <c r="AAL199" s="10"/>
      <c r="AAM199" s="10"/>
      <c r="AAN199" s="10"/>
      <c r="AAO199" s="10"/>
      <c r="AAP199" s="10"/>
      <c r="AAQ199" s="10"/>
      <c r="AAR199" s="10"/>
      <c r="AAS199" s="10"/>
      <c r="AAT199" s="10"/>
      <c r="AAU199" s="10"/>
      <c r="AAV199" s="10"/>
      <c r="AAW199" s="10"/>
      <c r="AAX199" s="10"/>
      <c r="AAY199" s="10"/>
      <c r="AAZ199" s="10"/>
      <c r="ABA199" s="10"/>
      <c r="ABB199" s="10"/>
      <c r="ABC199" s="10"/>
      <c r="ABD199" s="10"/>
      <c r="ABE199" s="10"/>
      <c r="ABF199" s="10"/>
      <c r="ABG199" s="10"/>
      <c r="ABH199" s="10"/>
      <c r="ABI199" s="10"/>
      <c r="ABJ199" s="10"/>
      <c r="ABK199" s="10"/>
      <c r="ABL199" s="10"/>
      <c r="ABM199" s="10"/>
      <c r="ABN199" s="10"/>
      <c r="ABO199" s="10"/>
      <c r="ABP199" s="10"/>
      <c r="ABQ199" s="10"/>
      <c r="ABR199" s="10"/>
      <c r="ABS199" s="10"/>
      <c r="ABT199" s="10"/>
      <c r="ABU199" s="10"/>
      <c r="ABV199" s="10"/>
      <c r="ABW199" s="10"/>
      <c r="ABX199" s="10"/>
      <c r="ABY199" s="10"/>
      <c r="ABZ199" s="10"/>
      <c r="ACA199" s="10"/>
      <c r="ACB199" s="10"/>
      <c r="ACC199" s="10"/>
      <c r="ACD199" s="10"/>
      <c r="ACE199" s="10"/>
      <c r="ACF199" s="10"/>
      <c r="ACG199" s="10"/>
      <c r="ACH199" s="10"/>
      <c r="ACI199" s="10"/>
      <c r="ACJ199" s="10"/>
      <c r="ACK199" s="10"/>
      <c r="ACL199" s="10"/>
      <c r="ACM199" s="10"/>
      <c r="ACN199" s="10"/>
      <c r="ACO199" s="10"/>
      <c r="ACP199" s="10"/>
      <c r="ACQ199" s="10"/>
      <c r="ACR199" s="10"/>
      <c r="ACS199" s="10"/>
      <c r="ACT199" s="10"/>
      <c r="ACU199" s="10"/>
      <c r="ACV199" s="10"/>
      <c r="ACW199" s="10"/>
      <c r="ACX199" s="10"/>
      <c r="ACY199" s="10"/>
      <c r="ACZ199" s="10"/>
      <c r="ADA199" s="10"/>
      <c r="ADB199" s="10"/>
      <c r="ADC199" s="10"/>
      <c r="ADD199" s="10"/>
      <c r="ADE199" s="10"/>
      <c r="ADF199" s="10"/>
      <c r="ADG199" s="10"/>
      <c r="ADH199" s="10"/>
      <c r="ADI199" s="10"/>
      <c r="ADJ199" s="10"/>
      <c r="ADK199" s="10"/>
      <c r="ADL199" s="10"/>
      <c r="ADM199" s="10"/>
      <c r="ADN199" s="10"/>
      <c r="ADO199" s="10"/>
      <c r="ADP199" s="10"/>
      <c r="ADQ199" s="10"/>
      <c r="ADR199" s="10"/>
      <c r="ADS199" s="10"/>
      <c r="ADT199" s="10"/>
      <c r="ADU199" s="10"/>
      <c r="ADV199" s="10"/>
      <c r="ADW199" s="10"/>
      <c r="ADX199" s="10"/>
      <c r="ADY199" s="10"/>
      <c r="ADZ199" s="10"/>
      <c r="AEA199" s="10"/>
      <c r="AEB199" s="10"/>
      <c r="AEC199" s="10"/>
      <c r="AED199" s="10"/>
      <c r="AEE199" s="10"/>
      <c r="AEF199" s="10"/>
      <c r="AEG199" s="10"/>
      <c r="AEH199" s="10"/>
      <c r="AEI199" s="10"/>
      <c r="AEJ199" s="10"/>
      <c r="AEK199" s="10"/>
      <c r="AEL199" s="10"/>
      <c r="AEM199" s="10"/>
      <c r="AEN199" s="10"/>
      <c r="AEO199" s="10"/>
      <c r="AEP199" s="10"/>
      <c r="AEQ199" s="10"/>
      <c r="AER199" s="10"/>
      <c r="AES199" s="10"/>
      <c r="AET199" s="10"/>
      <c r="AEU199" s="10"/>
      <c r="AEV199" s="10"/>
      <c r="AEW199" s="10"/>
      <c r="AEX199" s="10"/>
      <c r="AEY199" s="10"/>
      <c r="AEZ199" s="10"/>
      <c r="AFA199" s="10"/>
      <c r="AFB199" s="10"/>
      <c r="AFC199" s="10"/>
      <c r="AFD199" s="10"/>
      <c r="AFE199" s="10"/>
      <c r="AFF199" s="10"/>
      <c r="AFG199" s="10"/>
      <c r="AFH199" s="10"/>
      <c r="AFI199" s="10"/>
      <c r="AFJ199" s="10"/>
      <c r="AFK199" s="10"/>
      <c r="AFL199" s="10"/>
      <c r="AFM199" s="10"/>
      <c r="AFN199" s="10"/>
      <c r="AFO199" s="10"/>
      <c r="AFP199" s="10"/>
      <c r="AFQ199" s="10"/>
      <c r="AFR199" s="10"/>
      <c r="AFS199" s="10"/>
      <c r="AFT199" s="10"/>
      <c r="AFU199" s="10"/>
      <c r="AFV199" s="10"/>
      <c r="AFW199" s="10"/>
      <c r="AFX199" s="10"/>
      <c r="AFY199" s="10"/>
      <c r="AFZ199" s="10"/>
      <c r="AGA199" s="10"/>
      <c r="AGB199" s="10"/>
      <c r="AGC199" s="10"/>
      <c r="AGD199" s="10"/>
      <c r="AGE199" s="10"/>
      <c r="AGF199" s="10"/>
      <c r="AGG199" s="10"/>
      <c r="AGH199" s="10"/>
      <c r="AGI199" s="10"/>
      <c r="AGJ199" s="10"/>
      <c r="AGK199" s="10"/>
      <c r="AGL199" s="10"/>
      <c r="AGM199" s="10"/>
      <c r="AGN199" s="10"/>
      <c r="AGO199" s="10"/>
      <c r="AGP199" s="10"/>
      <c r="AGQ199" s="10"/>
      <c r="AGR199" s="10"/>
      <c r="AGS199" s="10"/>
      <c r="AGT199" s="10"/>
      <c r="AGU199" s="10"/>
      <c r="AGV199" s="10"/>
      <c r="AGW199" s="10"/>
      <c r="AGX199" s="10"/>
      <c r="AGY199" s="10"/>
      <c r="AGZ199" s="10"/>
      <c r="AHA199" s="10"/>
      <c r="AHB199" s="10"/>
      <c r="AHC199" s="10"/>
      <c r="AHD199" s="10"/>
      <c r="AHE199" s="10"/>
      <c r="AHF199" s="10"/>
      <c r="AHG199" s="10"/>
      <c r="AHH199" s="10"/>
      <c r="AHI199" s="10"/>
      <c r="AHJ199" s="10"/>
      <c r="AHK199" s="10"/>
      <c r="AHL199" s="10"/>
      <c r="AHM199" s="10"/>
      <c r="AHN199" s="10"/>
      <c r="AHO199" s="10"/>
      <c r="AHP199" s="10"/>
      <c r="AHQ199" s="10"/>
      <c r="AHR199" s="10"/>
      <c r="AHS199" s="10"/>
      <c r="AHT199" s="10"/>
      <c r="AHU199" s="10"/>
      <c r="AHV199" s="10"/>
      <c r="AHW199" s="10"/>
      <c r="AHX199" s="10"/>
      <c r="AHY199" s="10"/>
      <c r="AHZ199" s="10"/>
      <c r="AIA199" s="10"/>
      <c r="AIB199" s="10"/>
      <c r="AIC199" s="10"/>
      <c r="AID199" s="10"/>
      <c r="AIE199" s="10"/>
      <c r="AIF199" s="10"/>
      <c r="AIG199" s="10"/>
      <c r="AIH199" s="10"/>
      <c r="AII199" s="10"/>
      <c r="AIJ199" s="10"/>
      <c r="AIK199" s="10"/>
      <c r="AIL199" s="10"/>
      <c r="AIM199" s="10"/>
      <c r="AIN199" s="10"/>
      <c r="AIO199" s="10"/>
      <c r="AIP199" s="10"/>
      <c r="AIQ199" s="10"/>
      <c r="AIR199" s="10"/>
      <c r="AIS199" s="10"/>
      <c r="AIT199" s="10"/>
      <c r="AIU199" s="10"/>
      <c r="AIV199" s="10"/>
      <c r="AIW199" s="10"/>
      <c r="AIX199" s="10"/>
      <c r="AIY199" s="10"/>
      <c r="AIZ199" s="10"/>
      <c r="AJA199" s="10"/>
      <c r="AJB199" s="10"/>
      <c r="AJC199" s="10"/>
      <c r="AJD199" s="10"/>
      <c r="AJE199" s="10"/>
      <c r="AJF199" s="10"/>
      <c r="AJG199" s="10"/>
      <c r="AJH199" s="10"/>
      <c r="AJI199" s="10"/>
      <c r="AJJ199" s="10"/>
      <c r="AJK199" s="10"/>
      <c r="AJL199" s="10"/>
      <c r="AJM199" s="10"/>
      <c r="AJN199" s="10"/>
      <c r="AJO199" s="10"/>
      <c r="AJP199" s="10"/>
      <c r="AJQ199" s="10"/>
      <c r="AJR199" s="10"/>
      <c r="AJS199" s="10"/>
      <c r="AJT199" s="10"/>
      <c r="AJU199" s="10"/>
      <c r="AJV199" s="10"/>
      <c r="AJW199" s="10"/>
      <c r="AJX199" s="10"/>
      <c r="AJY199" s="10"/>
      <c r="AJZ199" s="10"/>
      <c r="AKA199" s="10"/>
      <c r="AKB199" s="10"/>
      <c r="AKC199" s="10"/>
      <c r="AKD199" s="10"/>
      <c r="AKE199" s="10"/>
      <c r="AKF199" s="10"/>
      <c r="AKG199" s="10"/>
      <c r="AKH199" s="10"/>
      <c r="AKI199" s="10"/>
      <c r="AKJ199" s="10"/>
      <c r="AKK199" s="10"/>
      <c r="AKL199" s="10"/>
      <c r="AKM199" s="10"/>
      <c r="AKN199" s="10"/>
      <c r="AKO199" s="10"/>
      <c r="AKP199" s="10"/>
      <c r="AKQ199" s="10"/>
      <c r="AKR199" s="10"/>
      <c r="AKS199" s="10"/>
      <c r="AKT199" s="10"/>
      <c r="AKU199" s="10"/>
      <c r="AKV199" s="10"/>
      <c r="AKW199" s="10"/>
      <c r="AKX199" s="10"/>
      <c r="AKY199" s="10"/>
      <c r="AKZ199" s="10"/>
      <c r="ALA199" s="10"/>
      <c r="ALB199" s="10"/>
      <c r="ALC199" s="10"/>
      <c r="ALD199" s="10"/>
      <c r="ALE199" s="10"/>
      <c r="ALF199" s="10"/>
      <c r="ALG199" s="10"/>
      <c r="ALH199" s="10"/>
      <c r="ALI199" s="10"/>
      <c r="ALJ199" s="10"/>
      <c r="ALK199" s="10"/>
      <c r="ALL199" s="10"/>
      <c r="ALM199" s="10"/>
      <c r="ALN199" s="10"/>
      <c r="ALO199" s="10"/>
      <c r="ALP199" s="10"/>
      <c r="ALQ199" s="10"/>
      <c r="ALR199" s="10"/>
      <c r="ALS199" s="10"/>
      <c r="ALT199" s="10"/>
      <c r="ALU199" s="10"/>
      <c r="ALV199" s="10"/>
      <c r="ALW199" s="10"/>
      <c r="ALX199" s="10"/>
      <c r="ALY199" s="10"/>
      <c r="ALZ199" s="10"/>
    </row>
    <row r="200" spans="1:1022">
      <c r="A200" s="31" t="s">
        <v>739</v>
      </c>
      <c r="B200" s="112" t="s">
        <v>785</v>
      </c>
      <c r="C200" s="169" t="s">
        <v>786</v>
      </c>
      <c r="D200" s="112"/>
      <c r="E200" s="82"/>
      <c r="F200" s="112" t="s">
        <v>652</v>
      </c>
      <c r="G200" s="82" t="s">
        <v>787</v>
      </c>
      <c r="H200" s="82">
        <v>1</v>
      </c>
      <c r="I200" s="112" t="s">
        <v>26</v>
      </c>
      <c r="J200" s="65"/>
      <c r="K200" s="31"/>
      <c r="L200" s="31"/>
      <c r="M200" s="31"/>
      <c r="N200" s="81">
        <v>1020</v>
      </c>
      <c r="O200" s="32" t="s">
        <v>788</v>
      </c>
      <c r="P200" s="56">
        <v>42010</v>
      </c>
      <c r="Q200" s="56">
        <v>42012</v>
      </c>
      <c r="R200" s="56"/>
      <c r="S200" s="31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  <c r="XL200" s="10"/>
      <c r="XM200" s="10"/>
      <c r="XN200" s="10"/>
      <c r="XO200" s="10"/>
      <c r="XP200" s="10"/>
      <c r="XQ200" s="10"/>
      <c r="XR200" s="10"/>
      <c r="XS200" s="10"/>
      <c r="XT200" s="10"/>
      <c r="XU200" s="10"/>
      <c r="XV200" s="10"/>
      <c r="XW200" s="10"/>
      <c r="XX200" s="10"/>
      <c r="XY200" s="10"/>
      <c r="XZ200" s="10"/>
      <c r="YA200" s="10"/>
      <c r="YB200" s="10"/>
      <c r="YC200" s="10"/>
      <c r="YD200" s="10"/>
      <c r="YE200" s="10"/>
      <c r="YF200" s="10"/>
      <c r="YG200" s="10"/>
      <c r="YH200" s="10"/>
      <c r="YI200" s="10"/>
      <c r="YJ200" s="10"/>
      <c r="YK200" s="10"/>
      <c r="YL200" s="10"/>
      <c r="YM200" s="10"/>
      <c r="YN200" s="10"/>
      <c r="YO200" s="10"/>
      <c r="YP200" s="10"/>
      <c r="YQ200" s="10"/>
      <c r="YR200" s="10"/>
      <c r="YS200" s="10"/>
      <c r="YT200" s="10"/>
      <c r="YU200" s="10"/>
      <c r="YV200" s="10"/>
      <c r="YW200" s="10"/>
      <c r="YX200" s="10"/>
      <c r="YY200" s="10"/>
      <c r="YZ200" s="10"/>
      <c r="ZA200" s="10"/>
      <c r="ZB200" s="10"/>
      <c r="ZC200" s="10"/>
      <c r="ZD200" s="10"/>
      <c r="ZE200" s="10"/>
      <c r="ZF200" s="10"/>
      <c r="ZG200" s="10"/>
      <c r="ZH200" s="10"/>
      <c r="ZI200" s="10"/>
      <c r="ZJ200" s="10"/>
      <c r="ZK200" s="10"/>
      <c r="ZL200" s="10"/>
      <c r="ZM200" s="10"/>
      <c r="ZN200" s="10"/>
      <c r="ZO200" s="10"/>
      <c r="ZP200" s="10"/>
      <c r="ZQ200" s="10"/>
      <c r="ZR200" s="10"/>
      <c r="ZS200" s="10"/>
      <c r="ZT200" s="10"/>
      <c r="ZU200" s="10"/>
      <c r="ZV200" s="10"/>
      <c r="ZW200" s="10"/>
      <c r="ZX200" s="10"/>
      <c r="ZY200" s="10"/>
      <c r="ZZ200" s="10"/>
      <c r="AAA200" s="10"/>
      <c r="AAB200" s="10"/>
      <c r="AAC200" s="10"/>
      <c r="AAD200" s="10"/>
      <c r="AAE200" s="10"/>
      <c r="AAF200" s="10"/>
      <c r="AAG200" s="10"/>
      <c r="AAH200" s="10"/>
      <c r="AAI200" s="10"/>
      <c r="AAJ200" s="10"/>
      <c r="AAK200" s="10"/>
      <c r="AAL200" s="10"/>
      <c r="AAM200" s="10"/>
      <c r="AAN200" s="10"/>
      <c r="AAO200" s="10"/>
      <c r="AAP200" s="10"/>
      <c r="AAQ200" s="10"/>
      <c r="AAR200" s="10"/>
      <c r="AAS200" s="10"/>
      <c r="AAT200" s="10"/>
      <c r="AAU200" s="10"/>
      <c r="AAV200" s="10"/>
      <c r="AAW200" s="10"/>
      <c r="AAX200" s="10"/>
      <c r="AAY200" s="10"/>
      <c r="AAZ200" s="10"/>
      <c r="ABA200" s="10"/>
      <c r="ABB200" s="10"/>
      <c r="ABC200" s="10"/>
      <c r="ABD200" s="10"/>
      <c r="ABE200" s="10"/>
      <c r="ABF200" s="10"/>
      <c r="ABG200" s="10"/>
      <c r="ABH200" s="10"/>
      <c r="ABI200" s="10"/>
      <c r="ABJ200" s="10"/>
      <c r="ABK200" s="10"/>
      <c r="ABL200" s="10"/>
      <c r="ABM200" s="10"/>
      <c r="ABN200" s="10"/>
      <c r="ABO200" s="10"/>
      <c r="ABP200" s="10"/>
      <c r="ABQ200" s="10"/>
      <c r="ABR200" s="10"/>
      <c r="ABS200" s="10"/>
      <c r="ABT200" s="10"/>
      <c r="ABU200" s="10"/>
      <c r="ABV200" s="10"/>
      <c r="ABW200" s="10"/>
      <c r="ABX200" s="10"/>
      <c r="ABY200" s="10"/>
      <c r="ABZ200" s="10"/>
      <c r="ACA200" s="10"/>
      <c r="ACB200" s="10"/>
      <c r="ACC200" s="10"/>
      <c r="ACD200" s="10"/>
      <c r="ACE200" s="10"/>
      <c r="ACF200" s="10"/>
      <c r="ACG200" s="10"/>
      <c r="ACH200" s="10"/>
      <c r="ACI200" s="10"/>
      <c r="ACJ200" s="10"/>
      <c r="ACK200" s="10"/>
      <c r="ACL200" s="10"/>
      <c r="ACM200" s="10"/>
      <c r="ACN200" s="10"/>
      <c r="ACO200" s="10"/>
      <c r="ACP200" s="10"/>
      <c r="ACQ200" s="10"/>
      <c r="ACR200" s="10"/>
      <c r="ACS200" s="10"/>
      <c r="ACT200" s="10"/>
      <c r="ACU200" s="10"/>
      <c r="ACV200" s="10"/>
      <c r="ACW200" s="10"/>
      <c r="ACX200" s="10"/>
      <c r="ACY200" s="10"/>
      <c r="ACZ200" s="10"/>
      <c r="ADA200" s="10"/>
      <c r="ADB200" s="10"/>
      <c r="ADC200" s="10"/>
      <c r="ADD200" s="10"/>
      <c r="ADE200" s="10"/>
      <c r="ADF200" s="10"/>
      <c r="ADG200" s="10"/>
      <c r="ADH200" s="10"/>
      <c r="ADI200" s="10"/>
      <c r="ADJ200" s="10"/>
      <c r="ADK200" s="10"/>
      <c r="ADL200" s="10"/>
      <c r="ADM200" s="10"/>
      <c r="ADN200" s="10"/>
      <c r="ADO200" s="10"/>
      <c r="ADP200" s="10"/>
      <c r="ADQ200" s="10"/>
      <c r="ADR200" s="10"/>
      <c r="ADS200" s="10"/>
      <c r="ADT200" s="10"/>
      <c r="ADU200" s="10"/>
      <c r="ADV200" s="10"/>
      <c r="ADW200" s="10"/>
      <c r="ADX200" s="10"/>
      <c r="ADY200" s="10"/>
      <c r="ADZ200" s="10"/>
      <c r="AEA200" s="10"/>
      <c r="AEB200" s="10"/>
      <c r="AEC200" s="10"/>
      <c r="AED200" s="10"/>
      <c r="AEE200" s="10"/>
      <c r="AEF200" s="10"/>
      <c r="AEG200" s="10"/>
      <c r="AEH200" s="10"/>
      <c r="AEI200" s="10"/>
      <c r="AEJ200" s="10"/>
      <c r="AEK200" s="10"/>
      <c r="AEL200" s="10"/>
      <c r="AEM200" s="10"/>
      <c r="AEN200" s="10"/>
      <c r="AEO200" s="10"/>
      <c r="AEP200" s="10"/>
      <c r="AEQ200" s="10"/>
      <c r="AER200" s="10"/>
      <c r="AES200" s="10"/>
      <c r="AET200" s="10"/>
      <c r="AEU200" s="10"/>
      <c r="AEV200" s="10"/>
      <c r="AEW200" s="10"/>
      <c r="AEX200" s="10"/>
      <c r="AEY200" s="10"/>
      <c r="AEZ200" s="10"/>
      <c r="AFA200" s="10"/>
      <c r="AFB200" s="10"/>
      <c r="AFC200" s="10"/>
      <c r="AFD200" s="10"/>
      <c r="AFE200" s="10"/>
      <c r="AFF200" s="10"/>
      <c r="AFG200" s="10"/>
      <c r="AFH200" s="10"/>
      <c r="AFI200" s="10"/>
      <c r="AFJ200" s="10"/>
      <c r="AFK200" s="10"/>
      <c r="AFL200" s="10"/>
      <c r="AFM200" s="10"/>
      <c r="AFN200" s="10"/>
      <c r="AFO200" s="10"/>
      <c r="AFP200" s="10"/>
      <c r="AFQ200" s="10"/>
      <c r="AFR200" s="10"/>
      <c r="AFS200" s="10"/>
      <c r="AFT200" s="10"/>
      <c r="AFU200" s="10"/>
      <c r="AFV200" s="10"/>
      <c r="AFW200" s="10"/>
      <c r="AFX200" s="10"/>
      <c r="AFY200" s="10"/>
      <c r="AFZ200" s="10"/>
      <c r="AGA200" s="10"/>
      <c r="AGB200" s="10"/>
      <c r="AGC200" s="10"/>
      <c r="AGD200" s="10"/>
      <c r="AGE200" s="10"/>
      <c r="AGF200" s="10"/>
      <c r="AGG200" s="10"/>
      <c r="AGH200" s="10"/>
      <c r="AGI200" s="10"/>
      <c r="AGJ200" s="10"/>
      <c r="AGK200" s="10"/>
      <c r="AGL200" s="10"/>
      <c r="AGM200" s="10"/>
      <c r="AGN200" s="10"/>
      <c r="AGO200" s="10"/>
      <c r="AGP200" s="10"/>
      <c r="AGQ200" s="10"/>
      <c r="AGR200" s="10"/>
      <c r="AGS200" s="10"/>
      <c r="AGT200" s="10"/>
      <c r="AGU200" s="10"/>
      <c r="AGV200" s="10"/>
      <c r="AGW200" s="10"/>
      <c r="AGX200" s="10"/>
      <c r="AGY200" s="10"/>
      <c r="AGZ200" s="10"/>
      <c r="AHA200" s="10"/>
      <c r="AHB200" s="10"/>
      <c r="AHC200" s="10"/>
      <c r="AHD200" s="10"/>
      <c r="AHE200" s="10"/>
      <c r="AHF200" s="10"/>
      <c r="AHG200" s="10"/>
      <c r="AHH200" s="10"/>
      <c r="AHI200" s="10"/>
      <c r="AHJ200" s="10"/>
      <c r="AHK200" s="10"/>
      <c r="AHL200" s="10"/>
      <c r="AHM200" s="10"/>
      <c r="AHN200" s="10"/>
      <c r="AHO200" s="10"/>
      <c r="AHP200" s="10"/>
      <c r="AHQ200" s="10"/>
      <c r="AHR200" s="10"/>
      <c r="AHS200" s="10"/>
      <c r="AHT200" s="10"/>
      <c r="AHU200" s="10"/>
      <c r="AHV200" s="10"/>
      <c r="AHW200" s="10"/>
      <c r="AHX200" s="10"/>
      <c r="AHY200" s="10"/>
      <c r="AHZ200" s="10"/>
      <c r="AIA200" s="10"/>
      <c r="AIB200" s="10"/>
      <c r="AIC200" s="10"/>
      <c r="AID200" s="10"/>
      <c r="AIE200" s="10"/>
      <c r="AIF200" s="10"/>
      <c r="AIG200" s="10"/>
      <c r="AIH200" s="10"/>
      <c r="AII200" s="10"/>
      <c r="AIJ200" s="10"/>
      <c r="AIK200" s="10"/>
      <c r="AIL200" s="10"/>
      <c r="AIM200" s="10"/>
      <c r="AIN200" s="10"/>
      <c r="AIO200" s="10"/>
      <c r="AIP200" s="10"/>
      <c r="AIQ200" s="10"/>
      <c r="AIR200" s="10"/>
      <c r="AIS200" s="10"/>
      <c r="AIT200" s="10"/>
      <c r="AIU200" s="10"/>
      <c r="AIV200" s="10"/>
      <c r="AIW200" s="10"/>
      <c r="AIX200" s="10"/>
      <c r="AIY200" s="10"/>
      <c r="AIZ200" s="10"/>
      <c r="AJA200" s="10"/>
      <c r="AJB200" s="10"/>
      <c r="AJC200" s="10"/>
      <c r="AJD200" s="10"/>
      <c r="AJE200" s="10"/>
      <c r="AJF200" s="10"/>
      <c r="AJG200" s="10"/>
      <c r="AJH200" s="10"/>
      <c r="AJI200" s="10"/>
      <c r="AJJ200" s="10"/>
      <c r="AJK200" s="10"/>
      <c r="AJL200" s="10"/>
      <c r="AJM200" s="10"/>
      <c r="AJN200" s="10"/>
      <c r="AJO200" s="10"/>
      <c r="AJP200" s="10"/>
      <c r="AJQ200" s="10"/>
      <c r="AJR200" s="10"/>
      <c r="AJS200" s="10"/>
      <c r="AJT200" s="10"/>
      <c r="AJU200" s="10"/>
      <c r="AJV200" s="10"/>
      <c r="AJW200" s="10"/>
      <c r="AJX200" s="10"/>
      <c r="AJY200" s="10"/>
      <c r="AJZ200" s="10"/>
      <c r="AKA200" s="10"/>
      <c r="AKB200" s="10"/>
      <c r="AKC200" s="10"/>
      <c r="AKD200" s="10"/>
      <c r="AKE200" s="10"/>
      <c r="AKF200" s="10"/>
      <c r="AKG200" s="10"/>
      <c r="AKH200" s="10"/>
      <c r="AKI200" s="10"/>
      <c r="AKJ200" s="10"/>
      <c r="AKK200" s="10"/>
      <c r="AKL200" s="10"/>
      <c r="AKM200" s="10"/>
      <c r="AKN200" s="10"/>
      <c r="AKO200" s="10"/>
      <c r="AKP200" s="10"/>
      <c r="AKQ200" s="10"/>
      <c r="AKR200" s="10"/>
      <c r="AKS200" s="10"/>
      <c r="AKT200" s="10"/>
      <c r="AKU200" s="10"/>
      <c r="AKV200" s="10"/>
      <c r="AKW200" s="10"/>
      <c r="AKX200" s="10"/>
      <c r="AKY200" s="10"/>
      <c r="AKZ200" s="10"/>
      <c r="ALA200" s="10"/>
      <c r="ALB200" s="10"/>
      <c r="ALC200" s="10"/>
      <c r="ALD200" s="10"/>
      <c r="ALE200" s="10"/>
      <c r="ALF200" s="10"/>
      <c r="ALG200" s="10"/>
      <c r="ALH200" s="10"/>
      <c r="ALI200" s="10"/>
      <c r="ALJ200" s="10"/>
      <c r="ALK200" s="10"/>
      <c r="ALL200" s="10"/>
      <c r="ALM200" s="10"/>
      <c r="ALN200" s="10"/>
      <c r="ALO200" s="10"/>
      <c r="ALP200" s="10"/>
      <c r="ALQ200" s="10"/>
      <c r="ALR200" s="10"/>
      <c r="ALS200" s="10"/>
      <c r="ALT200" s="10"/>
      <c r="ALU200" s="10"/>
      <c r="ALV200" s="10"/>
      <c r="ALW200" s="10"/>
      <c r="ALX200" s="10"/>
      <c r="ALY200" s="10"/>
      <c r="ALZ200" s="10"/>
    </row>
    <row r="201" spans="1:1022">
      <c r="A201" s="31" t="s">
        <v>739</v>
      </c>
      <c r="B201" s="112" t="s">
        <v>789</v>
      </c>
      <c r="C201" s="169" t="s">
        <v>790</v>
      </c>
      <c r="D201" s="112"/>
      <c r="E201" s="82"/>
      <c r="F201" s="112" t="s">
        <v>652</v>
      </c>
      <c r="G201" s="82" t="s">
        <v>791</v>
      </c>
      <c r="H201" s="82">
        <v>1</v>
      </c>
      <c r="I201" s="112" t="s">
        <v>26</v>
      </c>
      <c r="J201" s="65"/>
      <c r="K201" s="31"/>
      <c r="L201" s="31"/>
      <c r="M201" s="31"/>
      <c r="N201" s="32">
        <v>1050</v>
      </c>
      <c r="O201" s="32" t="s">
        <v>788</v>
      </c>
      <c r="P201" s="56">
        <v>42010</v>
      </c>
      <c r="Q201" s="56">
        <v>42012</v>
      </c>
      <c r="R201" s="56"/>
      <c r="S201" s="31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  <c r="XL201" s="10"/>
      <c r="XM201" s="10"/>
      <c r="XN201" s="10"/>
      <c r="XO201" s="10"/>
      <c r="XP201" s="10"/>
      <c r="XQ201" s="10"/>
      <c r="XR201" s="10"/>
      <c r="XS201" s="10"/>
      <c r="XT201" s="10"/>
      <c r="XU201" s="10"/>
      <c r="XV201" s="10"/>
      <c r="XW201" s="10"/>
      <c r="XX201" s="10"/>
      <c r="XY201" s="10"/>
      <c r="XZ201" s="10"/>
      <c r="YA201" s="10"/>
      <c r="YB201" s="10"/>
      <c r="YC201" s="10"/>
      <c r="YD201" s="10"/>
      <c r="YE201" s="10"/>
      <c r="YF201" s="10"/>
      <c r="YG201" s="10"/>
      <c r="YH201" s="10"/>
      <c r="YI201" s="10"/>
      <c r="YJ201" s="10"/>
      <c r="YK201" s="10"/>
      <c r="YL201" s="10"/>
      <c r="YM201" s="10"/>
      <c r="YN201" s="10"/>
      <c r="YO201" s="10"/>
      <c r="YP201" s="10"/>
      <c r="YQ201" s="10"/>
      <c r="YR201" s="10"/>
      <c r="YS201" s="10"/>
      <c r="YT201" s="10"/>
      <c r="YU201" s="10"/>
      <c r="YV201" s="10"/>
      <c r="YW201" s="10"/>
      <c r="YX201" s="10"/>
      <c r="YY201" s="10"/>
      <c r="YZ201" s="10"/>
      <c r="ZA201" s="10"/>
      <c r="ZB201" s="10"/>
      <c r="ZC201" s="10"/>
      <c r="ZD201" s="10"/>
      <c r="ZE201" s="10"/>
      <c r="ZF201" s="10"/>
      <c r="ZG201" s="10"/>
      <c r="ZH201" s="10"/>
      <c r="ZI201" s="10"/>
      <c r="ZJ201" s="10"/>
      <c r="ZK201" s="10"/>
      <c r="ZL201" s="10"/>
      <c r="ZM201" s="10"/>
      <c r="ZN201" s="10"/>
      <c r="ZO201" s="10"/>
      <c r="ZP201" s="10"/>
      <c r="ZQ201" s="10"/>
      <c r="ZR201" s="10"/>
      <c r="ZS201" s="10"/>
      <c r="ZT201" s="10"/>
      <c r="ZU201" s="10"/>
      <c r="ZV201" s="10"/>
      <c r="ZW201" s="10"/>
      <c r="ZX201" s="10"/>
      <c r="ZY201" s="10"/>
      <c r="ZZ201" s="10"/>
      <c r="AAA201" s="10"/>
      <c r="AAB201" s="10"/>
      <c r="AAC201" s="10"/>
      <c r="AAD201" s="10"/>
      <c r="AAE201" s="10"/>
      <c r="AAF201" s="10"/>
      <c r="AAG201" s="10"/>
      <c r="AAH201" s="10"/>
      <c r="AAI201" s="10"/>
      <c r="AAJ201" s="10"/>
      <c r="AAK201" s="10"/>
      <c r="AAL201" s="10"/>
      <c r="AAM201" s="10"/>
      <c r="AAN201" s="10"/>
      <c r="AAO201" s="10"/>
      <c r="AAP201" s="10"/>
      <c r="AAQ201" s="10"/>
      <c r="AAR201" s="10"/>
      <c r="AAS201" s="10"/>
      <c r="AAT201" s="10"/>
      <c r="AAU201" s="10"/>
      <c r="AAV201" s="10"/>
      <c r="AAW201" s="10"/>
      <c r="AAX201" s="10"/>
      <c r="AAY201" s="10"/>
      <c r="AAZ201" s="10"/>
      <c r="ABA201" s="10"/>
      <c r="ABB201" s="10"/>
      <c r="ABC201" s="10"/>
      <c r="ABD201" s="10"/>
      <c r="ABE201" s="10"/>
      <c r="ABF201" s="10"/>
      <c r="ABG201" s="10"/>
      <c r="ABH201" s="10"/>
      <c r="ABI201" s="10"/>
      <c r="ABJ201" s="10"/>
      <c r="ABK201" s="10"/>
      <c r="ABL201" s="10"/>
      <c r="ABM201" s="10"/>
      <c r="ABN201" s="10"/>
      <c r="ABO201" s="10"/>
      <c r="ABP201" s="10"/>
      <c r="ABQ201" s="10"/>
      <c r="ABR201" s="10"/>
      <c r="ABS201" s="10"/>
      <c r="ABT201" s="10"/>
      <c r="ABU201" s="10"/>
      <c r="ABV201" s="10"/>
      <c r="ABW201" s="10"/>
      <c r="ABX201" s="10"/>
      <c r="ABY201" s="10"/>
      <c r="ABZ201" s="10"/>
      <c r="ACA201" s="10"/>
      <c r="ACB201" s="10"/>
      <c r="ACC201" s="10"/>
      <c r="ACD201" s="10"/>
      <c r="ACE201" s="10"/>
      <c r="ACF201" s="10"/>
      <c r="ACG201" s="10"/>
      <c r="ACH201" s="10"/>
      <c r="ACI201" s="10"/>
      <c r="ACJ201" s="10"/>
      <c r="ACK201" s="10"/>
      <c r="ACL201" s="10"/>
      <c r="ACM201" s="10"/>
      <c r="ACN201" s="10"/>
      <c r="ACO201" s="10"/>
      <c r="ACP201" s="10"/>
      <c r="ACQ201" s="10"/>
      <c r="ACR201" s="10"/>
      <c r="ACS201" s="10"/>
      <c r="ACT201" s="10"/>
      <c r="ACU201" s="10"/>
      <c r="ACV201" s="10"/>
      <c r="ACW201" s="10"/>
      <c r="ACX201" s="10"/>
      <c r="ACY201" s="10"/>
      <c r="ACZ201" s="10"/>
      <c r="ADA201" s="10"/>
      <c r="ADB201" s="10"/>
      <c r="ADC201" s="10"/>
      <c r="ADD201" s="10"/>
      <c r="ADE201" s="10"/>
      <c r="ADF201" s="10"/>
      <c r="ADG201" s="10"/>
      <c r="ADH201" s="10"/>
      <c r="ADI201" s="10"/>
      <c r="ADJ201" s="10"/>
      <c r="ADK201" s="10"/>
      <c r="ADL201" s="10"/>
      <c r="ADM201" s="10"/>
      <c r="ADN201" s="10"/>
      <c r="ADO201" s="10"/>
      <c r="ADP201" s="10"/>
      <c r="ADQ201" s="10"/>
      <c r="ADR201" s="10"/>
      <c r="ADS201" s="10"/>
      <c r="ADT201" s="10"/>
      <c r="ADU201" s="10"/>
      <c r="ADV201" s="10"/>
      <c r="ADW201" s="10"/>
      <c r="ADX201" s="10"/>
      <c r="ADY201" s="10"/>
      <c r="ADZ201" s="10"/>
      <c r="AEA201" s="10"/>
      <c r="AEB201" s="10"/>
      <c r="AEC201" s="10"/>
      <c r="AED201" s="10"/>
      <c r="AEE201" s="10"/>
      <c r="AEF201" s="10"/>
      <c r="AEG201" s="10"/>
      <c r="AEH201" s="10"/>
      <c r="AEI201" s="10"/>
      <c r="AEJ201" s="10"/>
      <c r="AEK201" s="10"/>
      <c r="AEL201" s="10"/>
      <c r="AEM201" s="10"/>
      <c r="AEN201" s="10"/>
      <c r="AEO201" s="10"/>
      <c r="AEP201" s="10"/>
      <c r="AEQ201" s="10"/>
      <c r="AER201" s="10"/>
      <c r="AES201" s="10"/>
      <c r="AET201" s="10"/>
      <c r="AEU201" s="10"/>
      <c r="AEV201" s="10"/>
      <c r="AEW201" s="10"/>
      <c r="AEX201" s="10"/>
      <c r="AEY201" s="10"/>
      <c r="AEZ201" s="10"/>
      <c r="AFA201" s="10"/>
      <c r="AFB201" s="10"/>
      <c r="AFC201" s="10"/>
      <c r="AFD201" s="10"/>
      <c r="AFE201" s="10"/>
      <c r="AFF201" s="10"/>
      <c r="AFG201" s="10"/>
      <c r="AFH201" s="10"/>
      <c r="AFI201" s="10"/>
      <c r="AFJ201" s="10"/>
      <c r="AFK201" s="10"/>
      <c r="AFL201" s="10"/>
      <c r="AFM201" s="10"/>
      <c r="AFN201" s="10"/>
      <c r="AFO201" s="10"/>
      <c r="AFP201" s="10"/>
      <c r="AFQ201" s="10"/>
      <c r="AFR201" s="10"/>
      <c r="AFS201" s="10"/>
      <c r="AFT201" s="10"/>
      <c r="AFU201" s="10"/>
      <c r="AFV201" s="10"/>
      <c r="AFW201" s="10"/>
      <c r="AFX201" s="10"/>
      <c r="AFY201" s="10"/>
      <c r="AFZ201" s="10"/>
      <c r="AGA201" s="10"/>
      <c r="AGB201" s="10"/>
      <c r="AGC201" s="10"/>
      <c r="AGD201" s="10"/>
      <c r="AGE201" s="10"/>
      <c r="AGF201" s="10"/>
      <c r="AGG201" s="10"/>
      <c r="AGH201" s="10"/>
      <c r="AGI201" s="10"/>
      <c r="AGJ201" s="10"/>
      <c r="AGK201" s="10"/>
      <c r="AGL201" s="10"/>
      <c r="AGM201" s="10"/>
      <c r="AGN201" s="10"/>
      <c r="AGO201" s="10"/>
      <c r="AGP201" s="10"/>
      <c r="AGQ201" s="10"/>
      <c r="AGR201" s="10"/>
      <c r="AGS201" s="10"/>
      <c r="AGT201" s="10"/>
      <c r="AGU201" s="10"/>
      <c r="AGV201" s="10"/>
      <c r="AGW201" s="10"/>
      <c r="AGX201" s="10"/>
      <c r="AGY201" s="10"/>
      <c r="AGZ201" s="10"/>
      <c r="AHA201" s="10"/>
      <c r="AHB201" s="10"/>
      <c r="AHC201" s="10"/>
      <c r="AHD201" s="10"/>
      <c r="AHE201" s="10"/>
      <c r="AHF201" s="10"/>
      <c r="AHG201" s="10"/>
      <c r="AHH201" s="10"/>
      <c r="AHI201" s="10"/>
      <c r="AHJ201" s="10"/>
      <c r="AHK201" s="10"/>
      <c r="AHL201" s="10"/>
      <c r="AHM201" s="10"/>
      <c r="AHN201" s="10"/>
      <c r="AHO201" s="10"/>
      <c r="AHP201" s="10"/>
      <c r="AHQ201" s="10"/>
      <c r="AHR201" s="10"/>
      <c r="AHS201" s="10"/>
      <c r="AHT201" s="10"/>
      <c r="AHU201" s="10"/>
      <c r="AHV201" s="10"/>
      <c r="AHW201" s="10"/>
      <c r="AHX201" s="10"/>
      <c r="AHY201" s="10"/>
      <c r="AHZ201" s="10"/>
      <c r="AIA201" s="10"/>
      <c r="AIB201" s="10"/>
      <c r="AIC201" s="10"/>
      <c r="AID201" s="10"/>
      <c r="AIE201" s="10"/>
      <c r="AIF201" s="10"/>
      <c r="AIG201" s="10"/>
      <c r="AIH201" s="10"/>
      <c r="AII201" s="10"/>
      <c r="AIJ201" s="10"/>
      <c r="AIK201" s="10"/>
      <c r="AIL201" s="10"/>
      <c r="AIM201" s="10"/>
      <c r="AIN201" s="10"/>
      <c r="AIO201" s="10"/>
      <c r="AIP201" s="10"/>
      <c r="AIQ201" s="10"/>
      <c r="AIR201" s="10"/>
      <c r="AIS201" s="10"/>
      <c r="AIT201" s="10"/>
      <c r="AIU201" s="10"/>
      <c r="AIV201" s="10"/>
      <c r="AIW201" s="10"/>
      <c r="AIX201" s="10"/>
      <c r="AIY201" s="10"/>
      <c r="AIZ201" s="10"/>
      <c r="AJA201" s="10"/>
      <c r="AJB201" s="10"/>
      <c r="AJC201" s="10"/>
      <c r="AJD201" s="10"/>
      <c r="AJE201" s="10"/>
      <c r="AJF201" s="10"/>
      <c r="AJG201" s="10"/>
      <c r="AJH201" s="10"/>
      <c r="AJI201" s="10"/>
      <c r="AJJ201" s="10"/>
      <c r="AJK201" s="10"/>
      <c r="AJL201" s="10"/>
      <c r="AJM201" s="10"/>
      <c r="AJN201" s="10"/>
      <c r="AJO201" s="10"/>
      <c r="AJP201" s="10"/>
      <c r="AJQ201" s="10"/>
      <c r="AJR201" s="10"/>
      <c r="AJS201" s="10"/>
      <c r="AJT201" s="10"/>
      <c r="AJU201" s="10"/>
      <c r="AJV201" s="10"/>
      <c r="AJW201" s="10"/>
      <c r="AJX201" s="10"/>
      <c r="AJY201" s="10"/>
      <c r="AJZ201" s="10"/>
      <c r="AKA201" s="10"/>
      <c r="AKB201" s="10"/>
      <c r="AKC201" s="10"/>
      <c r="AKD201" s="10"/>
      <c r="AKE201" s="10"/>
      <c r="AKF201" s="10"/>
      <c r="AKG201" s="10"/>
      <c r="AKH201" s="10"/>
      <c r="AKI201" s="10"/>
      <c r="AKJ201" s="10"/>
      <c r="AKK201" s="10"/>
      <c r="AKL201" s="10"/>
      <c r="AKM201" s="10"/>
      <c r="AKN201" s="10"/>
      <c r="AKO201" s="10"/>
      <c r="AKP201" s="10"/>
      <c r="AKQ201" s="10"/>
      <c r="AKR201" s="10"/>
      <c r="AKS201" s="10"/>
      <c r="AKT201" s="10"/>
      <c r="AKU201" s="10"/>
      <c r="AKV201" s="10"/>
      <c r="AKW201" s="10"/>
      <c r="AKX201" s="10"/>
      <c r="AKY201" s="10"/>
      <c r="AKZ201" s="10"/>
      <c r="ALA201" s="10"/>
      <c r="ALB201" s="10"/>
      <c r="ALC201" s="10"/>
      <c r="ALD201" s="10"/>
      <c r="ALE201" s="10"/>
      <c r="ALF201" s="10"/>
      <c r="ALG201" s="10"/>
      <c r="ALH201" s="10"/>
      <c r="ALI201" s="10"/>
      <c r="ALJ201" s="10"/>
      <c r="ALK201" s="10"/>
      <c r="ALL201" s="10"/>
      <c r="ALM201" s="10"/>
      <c r="ALN201" s="10"/>
      <c r="ALO201" s="10"/>
      <c r="ALP201" s="10"/>
      <c r="ALQ201" s="10"/>
      <c r="ALR201" s="10"/>
      <c r="ALS201" s="10"/>
      <c r="ALT201" s="10"/>
      <c r="ALU201" s="10"/>
      <c r="ALV201" s="10"/>
      <c r="ALW201" s="10"/>
      <c r="ALX201" s="10"/>
      <c r="ALY201" s="10"/>
      <c r="ALZ201" s="10"/>
    </row>
    <row r="202" spans="1:1022">
      <c r="A202" s="31" t="s">
        <v>739</v>
      </c>
      <c r="B202" s="112" t="s">
        <v>792</v>
      </c>
      <c r="C202" s="169" t="s">
        <v>793</v>
      </c>
      <c r="D202" s="112"/>
      <c r="E202" s="82"/>
      <c r="F202" s="112" t="s">
        <v>794</v>
      </c>
      <c r="G202" s="82"/>
      <c r="H202" s="82">
        <v>1</v>
      </c>
      <c r="I202" s="112" t="s">
        <v>26</v>
      </c>
      <c r="J202" s="65"/>
      <c r="K202" s="31"/>
      <c r="L202" s="31"/>
      <c r="M202" s="31"/>
      <c r="N202" s="81">
        <v>1520</v>
      </c>
      <c r="O202" s="32" t="s">
        <v>795</v>
      </c>
      <c r="P202" s="56">
        <v>42010</v>
      </c>
      <c r="Q202" s="56"/>
      <c r="R202" s="56"/>
      <c r="S202" s="31" t="s">
        <v>796</v>
      </c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  <c r="XL202" s="10"/>
      <c r="XM202" s="10"/>
      <c r="XN202" s="10"/>
      <c r="XO202" s="10"/>
      <c r="XP202" s="10"/>
      <c r="XQ202" s="10"/>
      <c r="XR202" s="10"/>
      <c r="XS202" s="10"/>
      <c r="XT202" s="10"/>
      <c r="XU202" s="10"/>
      <c r="XV202" s="10"/>
      <c r="XW202" s="10"/>
      <c r="XX202" s="10"/>
      <c r="XY202" s="10"/>
      <c r="XZ202" s="10"/>
      <c r="YA202" s="10"/>
      <c r="YB202" s="10"/>
      <c r="YC202" s="10"/>
      <c r="YD202" s="10"/>
      <c r="YE202" s="10"/>
      <c r="YF202" s="10"/>
      <c r="YG202" s="10"/>
      <c r="YH202" s="10"/>
      <c r="YI202" s="10"/>
      <c r="YJ202" s="10"/>
      <c r="YK202" s="10"/>
      <c r="YL202" s="10"/>
      <c r="YM202" s="10"/>
      <c r="YN202" s="10"/>
      <c r="YO202" s="10"/>
      <c r="YP202" s="10"/>
      <c r="YQ202" s="10"/>
      <c r="YR202" s="10"/>
      <c r="YS202" s="10"/>
      <c r="YT202" s="10"/>
      <c r="YU202" s="10"/>
      <c r="YV202" s="10"/>
      <c r="YW202" s="10"/>
      <c r="YX202" s="10"/>
      <c r="YY202" s="10"/>
      <c r="YZ202" s="10"/>
      <c r="ZA202" s="10"/>
      <c r="ZB202" s="10"/>
      <c r="ZC202" s="10"/>
      <c r="ZD202" s="10"/>
      <c r="ZE202" s="10"/>
      <c r="ZF202" s="10"/>
      <c r="ZG202" s="10"/>
      <c r="ZH202" s="10"/>
      <c r="ZI202" s="10"/>
      <c r="ZJ202" s="10"/>
      <c r="ZK202" s="10"/>
      <c r="ZL202" s="10"/>
      <c r="ZM202" s="10"/>
      <c r="ZN202" s="10"/>
      <c r="ZO202" s="10"/>
      <c r="ZP202" s="10"/>
      <c r="ZQ202" s="10"/>
      <c r="ZR202" s="10"/>
      <c r="ZS202" s="10"/>
      <c r="ZT202" s="10"/>
      <c r="ZU202" s="10"/>
      <c r="ZV202" s="10"/>
      <c r="ZW202" s="10"/>
      <c r="ZX202" s="10"/>
      <c r="ZY202" s="10"/>
      <c r="ZZ202" s="10"/>
      <c r="AAA202" s="10"/>
      <c r="AAB202" s="10"/>
      <c r="AAC202" s="10"/>
      <c r="AAD202" s="10"/>
      <c r="AAE202" s="10"/>
      <c r="AAF202" s="10"/>
      <c r="AAG202" s="10"/>
      <c r="AAH202" s="10"/>
      <c r="AAI202" s="10"/>
      <c r="AAJ202" s="10"/>
      <c r="AAK202" s="10"/>
      <c r="AAL202" s="10"/>
      <c r="AAM202" s="10"/>
      <c r="AAN202" s="10"/>
      <c r="AAO202" s="10"/>
      <c r="AAP202" s="10"/>
      <c r="AAQ202" s="10"/>
      <c r="AAR202" s="10"/>
      <c r="AAS202" s="10"/>
      <c r="AAT202" s="10"/>
      <c r="AAU202" s="10"/>
      <c r="AAV202" s="10"/>
      <c r="AAW202" s="10"/>
      <c r="AAX202" s="10"/>
      <c r="AAY202" s="10"/>
      <c r="AAZ202" s="10"/>
      <c r="ABA202" s="10"/>
      <c r="ABB202" s="10"/>
      <c r="ABC202" s="10"/>
      <c r="ABD202" s="10"/>
      <c r="ABE202" s="10"/>
      <c r="ABF202" s="10"/>
      <c r="ABG202" s="10"/>
      <c r="ABH202" s="10"/>
      <c r="ABI202" s="10"/>
      <c r="ABJ202" s="10"/>
      <c r="ABK202" s="10"/>
      <c r="ABL202" s="10"/>
      <c r="ABM202" s="10"/>
      <c r="ABN202" s="10"/>
      <c r="ABO202" s="10"/>
      <c r="ABP202" s="10"/>
      <c r="ABQ202" s="10"/>
      <c r="ABR202" s="10"/>
      <c r="ABS202" s="10"/>
      <c r="ABT202" s="10"/>
      <c r="ABU202" s="10"/>
      <c r="ABV202" s="10"/>
      <c r="ABW202" s="10"/>
      <c r="ABX202" s="10"/>
      <c r="ABY202" s="10"/>
      <c r="ABZ202" s="10"/>
      <c r="ACA202" s="10"/>
      <c r="ACB202" s="10"/>
      <c r="ACC202" s="10"/>
      <c r="ACD202" s="10"/>
      <c r="ACE202" s="10"/>
      <c r="ACF202" s="10"/>
      <c r="ACG202" s="10"/>
      <c r="ACH202" s="10"/>
      <c r="ACI202" s="10"/>
      <c r="ACJ202" s="10"/>
      <c r="ACK202" s="10"/>
      <c r="ACL202" s="10"/>
      <c r="ACM202" s="10"/>
      <c r="ACN202" s="10"/>
      <c r="ACO202" s="10"/>
      <c r="ACP202" s="10"/>
      <c r="ACQ202" s="10"/>
      <c r="ACR202" s="10"/>
      <c r="ACS202" s="10"/>
      <c r="ACT202" s="10"/>
      <c r="ACU202" s="10"/>
      <c r="ACV202" s="10"/>
      <c r="ACW202" s="10"/>
      <c r="ACX202" s="10"/>
      <c r="ACY202" s="10"/>
      <c r="ACZ202" s="10"/>
      <c r="ADA202" s="10"/>
      <c r="ADB202" s="10"/>
      <c r="ADC202" s="10"/>
      <c r="ADD202" s="10"/>
      <c r="ADE202" s="10"/>
      <c r="ADF202" s="10"/>
      <c r="ADG202" s="10"/>
      <c r="ADH202" s="10"/>
      <c r="ADI202" s="10"/>
      <c r="ADJ202" s="10"/>
      <c r="ADK202" s="10"/>
      <c r="ADL202" s="10"/>
      <c r="ADM202" s="10"/>
      <c r="ADN202" s="10"/>
      <c r="ADO202" s="10"/>
      <c r="ADP202" s="10"/>
      <c r="ADQ202" s="10"/>
      <c r="ADR202" s="10"/>
      <c r="ADS202" s="10"/>
      <c r="ADT202" s="10"/>
      <c r="ADU202" s="10"/>
      <c r="ADV202" s="10"/>
      <c r="ADW202" s="10"/>
      <c r="ADX202" s="10"/>
      <c r="ADY202" s="10"/>
      <c r="ADZ202" s="10"/>
      <c r="AEA202" s="10"/>
      <c r="AEB202" s="10"/>
      <c r="AEC202" s="10"/>
      <c r="AED202" s="10"/>
      <c r="AEE202" s="10"/>
      <c r="AEF202" s="10"/>
      <c r="AEG202" s="10"/>
      <c r="AEH202" s="10"/>
      <c r="AEI202" s="10"/>
      <c r="AEJ202" s="10"/>
      <c r="AEK202" s="10"/>
      <c r="AEL202" s="10"/>
      <c r="AEM202" s="10"/>
      <c r="AEN202" s="10"/>
      <c r="AEO202" s="10"/>
      <c r="AEP202" s="10"/>
      <c r="AEQ202" s="10"/>
      <c r="AER202" s="10"/>
      <c r="AES202" s="10"/>
      <c r="AET202" s="10"/>
      <c r="AEU202" s="10"/>
      <c r="AEV202" s="10"/>
      <c r="AEW202" s="10"/>
      <c r="AEX202" s="10"/>
      <c r="AEY202" s="10"/>
      <c r="AEZ202" s="10"/>
      <c r="AFA202" s="10"/>
      <c r="AFB202" s="10"/>
      <c r="AFC202" s="10"/>
      <c r="AFD202" s="10"/>
      <c r="AFE202" s="10"/>
      <c r="AFF202" s="10"/>
      <c r="AFG202" s="10"/>
      <c r="AFH202" s="10"/>
      <c r="AFI202" s="10"/>
      <c r="AFJ202" s="10"/>
      <c r="AFK202" s="10"/>
      <c r="AFL202" s="10"/>
      <c r="AFM202" s="10"/>
      <c r="AFN202" s="10"/>
      <c r="AFO202" s="10"/>
      <c r="AFP202" s="10"/>
      <c r="AFQ202" s="10"/>
      <c r="AFR202" s="10"/>
      <c r="AFS202" s="10"/>
      <c r="AFT202" s="10"/>
      <c r="AFU202" s="10"/>
      <c r="AFV202" s="10"/>
      <c r="AFW202" s="10"/>
      <c r="AFX202" s="10"/>
      <c r="AFY202" s="10"/>
      <c r="AFZ202" s="10"/>
      <c r="AGA202" s="10"/>
      <c r="AGB202" s="10"/>
      <c r="AGC202" s="10"/>
      <c r="AGD202" s="10"/>
      <c r="AGE202" s="10"/>
      <c r="AGF202" s="10"/>
      <c r="AGG202" s="10"/>
      <c r="AGH202" s="10"/>
      <c r="AGI202" s="10"/>
      <c r="AGJ202" s="10"/>
      <c r="AGK202" s="10"/>
      <c r="AGL202" s="10"/>
      <c r="AGM202" s="10"/>
      <c r="AGN202" s="10"/>
      <c r="AGO202" s="10"/>
      <c r="AGP202" s="10"/>
      <c r="AGQ202" s="10"/>
      <c r="AGR202" s="10"/>
      <c r="AGS202" s="10"/>
      <c r="AGT202" s="10"/>
      <c r="AGU202" s="10"/>
      <c r="AGV202" s="10"/>
      <c r="AGW202" s="10"/>
      <c r="AGX202" s="10"/>
      <c r="AGY202" s="10"/>
      <c r="AGZ202" s="10"/>
      <c r="AHA202" s="10"/>
      <c r="AHB202" s="10"/>
      <c r="AHC202" s="10"/>
      <c r="AHD202" s="10"/>
      <c r="AHE202" s="10"/>
      <c r="AHF202" s="10"/>
      <c r="AHG202" s="10"/>
      <c r="AHH202" s="10"/>
      <c r="AHI202" s="10"/>
      <c r="AHJ202" s="10"/>
      <c r="AHK202" s="10"/>
      <c r="AHL202" s="10"/>
      <c r="AHM202" s="10"/>
      <c r="AHN202" s="10"/>
      <c r="AHO202" s="10"/>
      <c r="AHP202" s="10"/>
      <c r="AHQ202" s="10"/>
      <c r="AHR202" s="10"/>
      <c r="AHS202" s="10"/>
      <c r="AHT202" s="10"/>
      <c r="AHU202" s="10"/>
      <c r="AHV202" s="10"/>
      <c r="AHW202" s="10"/>
      <c r="AHX202" s="10"/>
      <c r="AHY202" s="10"/>
      <c r="AHZ202" s="10"/>
      <c r="AIA202" s="10"/>
      <c r="AIB202" s="10"/>
      <c r="AIC202" s="10"/>
      <c r="AID202" s="10"/>
      <c r="AIE202" s="10"/>
      <c r="AIF202" s="10"/>
      <c r="AIG202" s="10"/>
      <c r="AIH202" s="10"/>
      <c r="AII202" s="10"/>
      <c r="AIJ202" s="10"/>
      <c r="AIK202" s="10"/>
      <c r="AIL202" s="10"/>
      <c r="AIM202" s="10"/>
      <c r="AIN202" s="10"/>
      <c r="AIO202" s="10"/>
      <c r="AIP202" s="10"/>
      <c r="AIQ202" s="10"/>
      <c r="AIR202" s="10"/>
      <c r="AIS202" s="10"/>
      <c r="AIT202" s="10"/>
      <c r="AIU202" s="10"/>
      <c r="AIV202" s="10"/>
      <c r="AIW202" s="10"/>
      <c r="AIX202" s="10"/>
      <c r="AIY202" s="10"/>
      <c r="AIZ202" s="10"/>
      <c r="AJA202" s="10"/>
      <c r="AJB202" s="10"/>
      <c r="AJC202" s="10"/>
      <c r="AJD202" s="10"/>
      <c r="AJE202" s="10"/>
      <c r="AJF202" s="10"/>
      <c r="AJG202" s="10"/>
      <c r="AJH202" s="10"/>
      <c r="AJI202" s="10"/>
      <c r="AJJ202" s="10"/>
      <c r="AJK202" s="10"/>
      <c r="AJL202" s="10"/>
      <c r="AJM202" s="10"/>
      <c r="AJN202" s="10"/>
      <c r="AJO202" s="10"/>
      <c r="AJP202" s="10"/>
      <c r="AJQ202" s="10"/>
      <c r="AJR202" s="10"/>
      <c r="AJS202" s="10"/>
      <c r="AJT202" s="10"/>
      <c r="AJU202" s="10"/>
      <c r="AJV202" s="10"/>
      <c r="AJW202" s="10"/>
      <c r="AJX202" s="10"/>
      <c r="AJY202" s="10"/>
      <c r="AJZ202" s="10"/>
      <c r="AKA202" s="10"/>
      <c r="AKB202" s="10"/>
      <c r="AKC202" s="10"/>
      <c r="AKD202" s="10"/>
      <c r="AKE202" s="10"/>
      <c r="AKF202" s="10"/>
      <c r="AKG202" s="10"/>
      <c r="AKH202" s="10"/>
      <c r="AKI202" s="10"/>
      <c r="AKJ202" s="10"/>
      <c r="AKK202" s="10"/>
      <c r="AKL202" s="10"/>
      <c r="AKM202" s="10"/>
      <c r="AKN202" s="10"/>
      <c r="AKO202" s="10"/>
      <c r="AKP202" s="10"/>
      <c r="AKQ202" s="10"/>
      <c r="AKR202" s="10"/>
      <c r="AKS202" s="10"/>
      <c r="AKT202" s="10"/>
      <c r="AKU202" s="10"/>
      <c r="AKV202" s="10"/>
      <c r="AKW202" s="10"/>
      <c r="AKX202" s="10"/>
      <c r="AKY202" s="10"/>
      <c r="AKZ202" s="10"/>
      <c r="ALA202" s="10"/>
      <c r="ALB202" s="10"/>
      <c r="ALC202" s="10"/>
      <c r="ALD202" s="10"/>
      <c r="ALE202" s="10"/>
      <c r="ALF202" s="10"/>
      <c r="ALG202" s="10"/>
      <c r="ALH202" s="10"/>
      <c r="ALI202" s="10"/>
      <c r="ALJ202" s="10"/>
      <c r="ALK202" s="10"/>
      <c r="ALL202" s="10"/>
      <c r="ALM202" s="10"/>
      <c r="ALN202" s="10"/>
      <c r="ALO202" s="10"/>
      <c r="ALP202" s="10"/>
      <c r="ALQ202" s="10"/>
      <c r="ALR202" s="10"/>
      <c r="ALS202" s="10"/>
      <c r="ALT202" s="10"/>
      <c r="ALU202" s="10"/>
      <c r="ALV202" s="10"/>
      <c r="ALW202" s="10"/>
      <c r="ALX202" s="10"/>
      <c r="ALY202" s="10"/>
      <c r="ALZ202" s="10"/>
    </row>
    <row r="203" spans="1:1022">
      <c r="A203" s="31"/>
      <c r="B203" s="31"/>
      <c r="C203" s="31"/>
      <c r="D203" s="31"/>
      <c r="E203" s="32"/>
      <c r="F203" s="31"/>
      <c r="G203" s="32"/>
      <c r="H203" s="32"/>
      <c r="I203" s="31"/>
      <c r="J203" s="65"/>
      <c r="K203" s="31"/>
      <c r="L203" s="31"/>
      <c r="M203" s="31"/>
      <c r="N203" s="32"/>
      <c r="O203" s="32"/>
      <c r="P203" s="56"/>
      <c r="Q203" s="56"/>
      <c r="R203" s="56"/>
      <c r="S203" s="31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  <c r="XL203" s="10"/>
      <c r="XM203" s="10"/>
      <c r="XN203" s="10"/>
      <c r="XO203" s="10"/>
      <c r="XP203" s="10"/>
      <c r="XQ203" s="10"/>
      <c r="XR203" s="10"/>
      <c r="XS203" s="10"/>
      <c r="XT203" s="10"/>
      <c r="XU203" s="10"/>
      <c r="XV203" s="10"/>
      <c r="XW203" s="10"/>
      <c r="XX203" s="10"/>
      <c r="XY203" s="10"/>
      <c r="XZ203" s="10"/>
      <c r="YA203" s="10"/>
      <c r="YB203" s="10"/>
      <c r="YC203" s="10"/>
      <c r="YD203" s="10"/>
      <c r="YE203" s="10"/>
      <c r="YF203" s="10"/>
      <c r="YG203" s="10"/>
      <c r="YH203" s="10"/>
      <c r="YI203" s="10"/>
      <c r="YJ203" s="10"/>
      <c r="YK203" s="10"/>
      <c r="YL203" s="10"/>
      <c r="YM203" s="10"/>
      <c r="YN203" s="10"/>
      <c r="YO203" s="10"/>
      <c r="YP203" s="10"/>
      <c r="YQ203" s="10"/>
      <c r="YR203" s="10"/>
      <c r="YS203" s="10"/>
      <c r="YT203" s="10"/>
      <c r="YU203" s="10"/>
      <c r="YV203" s="10"/>
      <c r="YW203" s="10"/>
      <c r="YX203" s="10"/>
      <c r="YY203" s="10"/>
      <c r="YZ203" s="10"/>
      <c r="ZA203" s="10"/>
      <c r="ZB203" s="10"/>
      <c r="ZC203" s="10"/>
      <c r="ZD203" s="10"/>
      <c r="ZE203" s="10"/>
      <c r="ZF203" s="10"/>
      <c r="ZG203" s="10"/>
      <c r="ZH203" s="10"/>
      <c r="ZI203" s="10"/>
      <c r="ZJ203" s="10"/>
      <c r="ZK203" s="10"/>
      <c r="ZL203" s="10"/>
      <c r="ZM203" s="10"/>
      <c r="ZN203" s="10"/>
      <c r="ZO203" s="10"/>
      <c r="ZP203" s="10"/>
      <c r="ZQ203" s="10"/>
      <c r="ZR203" s="10"/>
      <c r="ZS203" s="10"/>
      <c r="ZT203" s="10"/>
      <c r="ZU203" s="10"/>
      <c r="ZV203" s="10"/>
      <c r="ZW203" s="10"/>
      <c r="ZX203" s="10"/>
      <c r="ZY203" s="10"/>
      <c r="ZZ203" s="10"/>
      <c r="AAA203" s="10"/>
      <c r="AAB203" s="10"/>
      <c r="AAC203" s="10"/>
      <c r="AAD203" s="10"/>
      <c r="AAE203" s="10"/>
      <c r="AAF203" s="10"/>
      <c r="AAG203" s="10"/>
      <c r="AAH203" s="10"/>
      <c r="AAI203" s="10"/>
      <c r="AAJ203" s="10"/>
      <c r="AAK203" s="10"/>
      <c r="AAL203" s="10"/>
      <c r="AAM203" s="10"/>
      <c r="AAN203" s="10"/>
      <c r="AAO203" s="10"/>
      <c r="AAP203" s="10"/>
      <c r="AAQ203" s="10"/>
      <c r="AAR203" s="10"/>
      <c r="AAS203" s="10"/>
      <c r="AAT203" s="10"/>
      <c r="AAU203" s="10"/>
      <c r="AAV203" s="10"/>
      <c r="AAW203" s="10"/>
      <c r="AAX203" s="10"/>
      <c r="AAY203" s="10"/>
      <c r="AAZ203" s="10"/>
      <c r="ABA203" s="10"/>
      <c r="ABB203" s="10"/>
      <c r="ABC203" s="10"/>
      <c r="ABD203" s="10"/>
      <c r="ABE203" s="10"/>
      <c r="ABF203" s="10"/>
      <c r="ABG203" s="10"/>
      <c r="ABH203" s="10"/>
      <c r="ABI203" s="10"/>
      <c r="ABJ203" s="10"/>
      <c r="ABK203" s="10"/>
      <c r="ABL203" s="10"/>
      <c r="ABM203" s="10"/>
      <c r="ABN203" s="10"/>
      <c r="ABO203" s="10"/>
      <c r="ABP203" s="10"/>
      <c r="ABQ203" s="10"/>
      <c r="ABR203" s="10"/>
      <c r="ABS203" s="10"/>
      <c r="ABT203" s="10"/>
      <c r="ABU203" s="10"/>
      <c r="ABV203" s="10"/>
      <c r="ABW203" s="10"/>
      <c r="ABX203" s="10"/>
      <c r="ABY203" s="10"/>
      <c r="ABZ203" s="10"/>
      <c r="ACA203" s="10"/>
      <c r="ACB203" s="10"/>
      <c r="ACC203" s="10"/>
      <c r="ACD203" s="10"/>
      <c r="ACE203" s="10"/>
      <c r="ACF203" s="10"/>
      <c r="ACG203" s="10"/>
      <c r="ACH203" s="10"/>
      <c r="ACI203" s="10"/>
      <c r="ACJ203" s="10"/>
      <c r="ACK203" s="10"/>
      <c r="ACL203" s="10"/>
      <c r="ACM203" s="10"/>
      <c r="ACN203" s="10"/>
      <c r="ACO203" s="10"/>
      <c r="ACP203" s="10"/>
      <c r="ACQ203" s="10"/>
      <c r="ACR203" s="10"/>
      <c r="ACS203" s="10"/>
      <c r="ACT203" s="10"/>
      <c r="ACU203" s="10"/>
      <c r="ACV203" s="10"/>
      <c r="ACW203" s="10"/>
      <c r="ACX203" s="10"/>
      <c r="ACY203" s="10"/>
      <c r="ACZ203" s="10"/>
      <c r="ADA203" s="10"/>
      <c r="ADB203" s="10"/>
      <c r="ADC203" s="10"/>
      <c r="ADD203" s="10"/>
      <c r="ADE203" s="10"/>
      <c r="ADF203" s="10"/>
      <c r="ADG203" s="10"/>
      <c r="ADH203" s="10"/>
      <c r="ADI203" s="10"/>
      <c r="ADJ203" s="10"/>
      <c r="ADK203" s="10"/>
      <c r="ADL203" s="10"/>
      <c r="ADM203" s="10"/>
      <c r="ADN203" s="10"/>
      <c r="ADO203" s="10"/>
      <c r="ADP203" s="10"/>
      <c r="ADQ203" s="10"/>
      <c r="ADR203" s="10"/>
      <c r="ADS203" s="10"/>
      <c r="ADT203" s="10"/>
      <c r="ADU203" s="10"/>
      <c r="ADV203" s="10"/>
      <c r="ADW203" s="10"/>
      <c r="ADX203" s="10"/>
      <c r="ADY203" s="10"/>
      <c r="ADZ203" s="10"/>
      <c r="AEA203" s="10"/>
      <c r="AEB203" s="10"/>
      <c r="AEC203" s="10"/>
      <c r="AED203" s="10"/>
      <c r="AEE203" s="10"/>
      <c r="AEF203" s="10"/>
      <c r="AEG203" s="10"/>
      <c r="AEH203" s="10"/>
      <c r="AEI203" s="10"/>
      <c r="AEJ203" s="10"/>
      <c r="AEK203" s="10"/>
      <c r="AEL203" s="10"/>
      <c r="AEM203" s="10"/>
      <c r="AEN203" s="10"/>
      <c r="AEO203" s="10"/>
      <c r="AEP203" s="10"/>
      <c r="AEQ203" s="10"/>
      <c r="AER203" s="10"/>
      <c r="AES203" s="10"/>
      <c r="AET203" s="10"/>
      <c r="AEU203" s="10"/>
      <c r="AEV203" s="10"/>
      <c r="AEW203" s="10"/>
      <c r="AEX203" s="10"/>
      <c r="AEY203" s="10"/>
      <c r="AEZ203" s="10"/>
      <c r="AFA203" s="10"/>
      <c r="AFB203" s="10"/>
      <c r="AFC203" s="10"/>
      <c r="AFD203" s="10"/>
      <c r="AFE203" s="10"/>
      <c r="AFF203" s="10"/>
      <c r="AFG203" s="10"/>
      <c r="AFH203" s="10"/>
      <c r="AFI203" s="10"/>
      <c r="AFJ203" s="10"/>
      <c r="AFK203" s="10"/>
      <c r="AFL203" s="10"/>
      <c r="AFM203" s="10"/>
      <c r="AFN203" s="10"/>
      <c r="AFO203" s="10"/>
      <c r="AFP203" s="10"/>
      <c r="AFQ203" s="10"/>
      <c r="AFR203" s="10"/>
      <c r="AFS203" s="10"/>
      <c r="AFT203" s="10"/>
      <c r="AFU203" s="10"/>
      <c r="AFV203" s="10"/>
      <c r="AFW203" s="10"/>
      <c r="AFX203" s="10"/>
      <c r="AFY203" s="10"/>
      <c r="AFZ203" s="10"/>
      <c r="AGA203" s="10"/>
      <c r="AGB203" s="10"/>
      <c r="AGC203" s="10"/>
      <c r="AGD203" s="10"/>
      <c r="AGE203" s="10"/>
      <c r="AGF203" s="10"/>
      <c r="AGG203" s="10"/>
      <c r="AGH203" s="10"/>
      <c r="AGI203" s="10"/>
      <c r="AGJ203" s="10"/>
      <c r="AGK203" s="10"/>
      <c r="AGL203" s="10"/>
      <c r="AGM203" s="10"/>
      <c r="AGN203" s="10"/>
      <c r="AGO203" s="10"/>
      <c r="AGP203" s="10"/>
      <c r="AGQ203" s="10"/>
      <c r="AGR203" s="10"/>
      <c r="AGS203" s="10"/>
      <c r="AGT203" s="10"/>
      <c r="AGU203" s="10"/>
      <c r="AGV203" s="10"/>
      <c r="AGW203" s="10"/>
      <c r="AGX203" s="10"/>
      <c r="AGY203" s="10"/>
      <c r="AGZ203" s="10"/>
      <c r="AHA203" s="10"/>
      <c r="AHB203" s="10"/>
      <c r="AHC203" s="10"/>
      <c r="AHD203" s="10"/>
      <c r="AHE203" s="10"/>
      <c r="AHF203" s="10"/>
      <c r="AHG203" s="10"/>
      <c r="AHH203" s="10"/>
      <c r="AHI203" s="10"/>
      <c r="AHJ203" s="10"/>
      <c r="AHK203" s="10"/>
      <c r="AHL203" s="10"/>
      <c r="AHM203" s="10"/>
      <c r="AHN203" s="10"/>
      <c r="AHO203" s="10"/>
      <c r="AHP203" s="10"/>
      <c r="AHQ203" s="10"/>
      <c r="AHR203" s="10"/>
      <c r="AHS203" s="10"/>
      <c r="AHT203" s="10"/>
      <c r="AHU203" s="10"/>
      <c r="AHV203" s="10"/>
      <c r="AHW203" s="10"/>
      <c r="AHX203" s="10"/>
      <c r="AHY203" s="10"/>
      <c r="AHZ203" s="10"/>
      <c r="AIA203" s="10"/>
      <c r="AIB203" s="10"/>
      <c r="AIC203" s="10"/>
      <c r="AID203" s="10"/>
      <c r="AIE203" s="10"/>
      <c r="AIF203" s="10"/>
      <c r="AIG203" s="10"/>
      <c r="AIH203" s="10"/>
      <c r="AII203" s="10"/>
      <c r="AIJ203" s="10"/>
      <c r="AIK203" s="10"/>
      <c r="AIL203" s="10"/>
      <c r="AIM203" s="10"/>
      <c r="AIN203" s="10"/>
      <c r="AIO203" s="10"/>
      <c r="AIP203" s="10"/>
      <c r="AIQ203" s="10"/>
      <c r="AIR203" s="10"/>
      <c r="AIS203" s="10"/>
      <c r="AIT203" s="10"/>
      <c r="AIU203" s="10"/>
      <c r="AIV203" s="10"/>
      <c r="AIW203" s="10"/>
      <c r="AIX203" s="10"/>
      <c r="AIY203" s="10"/>
      <c r="AIZ203" s="10"/>
      <c r="AJA203" s="10"/>
      <c r="AJB203" s="10"/>
      <c r="AJC203" s="10"/>
      <c r="AJD203" s="10"/>
      <c r="AJE203" s="10"/>
      <c r="AJF203" s="10"/>
      <c r="AJG203" s="10"/>
      <c r="AJH203" s="10"/>
      <c r="AJI203" s="10"/>
      <c r="AJJ203" s="10"/>
      <c r="AJK203" s="10"/>
      <c r="AJL203" s="10"/>
      <c r="AJM203" s="10"/>
      <c r="AJN203" s="10"/>
      <c r="AJO203" s="10"/>
      <c r="AJP203" s="10"/>
      <c r="AJQ203" s="10"/>
      <c r="AJR203" s="10"/>
      <c r="AJS203" s="10"/>
      <c r="AJT203" s="10"/>
      <c r="AJU203" s="10"/>
      <c r="AJV203" s="10"/>
      <c r="AJW203" s="10"/>
      <c r="AJX203" s="10"/>
      <c r="AJY203" s="10"/>
      <c r="AJZ203" s="10"/>
      <c r="AKA203" s="10"/>
      <c r="AKB203" s="10"/>
      <c r="AKC203" s="10"/>
      <c r="AKD203" s="10"/>
      <c r="AKE203" s="10"/>
      <c r="AKF203" s="10"/>
      <c r="AKG203" s="10"/>
      <c r="AKH203" s="10"/>
      <c r="AKI203" s="10"/>
      <c r="AKJ203" s="10"/>
      <c r="AKK203" s="10"/>
      <c r="AKL203" s="10"/>
      <c r="AKM203" s="10"/>
      <c r="AKN203" s="10"/>
      <c r="AKO203" s="10"/>
      <c r="AKP203" s="10"/>
      <c r="AKQ203" s="10"/>
      <c r="AKR203" s="10"/>
      <c r="AKS203" s="10"/>
      <c r="AKT203" s="10"/>
      <c r="AKU203" s="10"/>
      <c r="AKV203" s="10"/>
      <c r="AKW203" s="10"/>
      <c r="AKX203" s="10"/>
      <c r="AKY203" s="10"/>
      <c r="AKZ203" s="10"/>
      <c r="ALA203" s="10"/>
      <c r="ALB203" s="10"/>
      <c r="ALC203" s="10"/>
      <c r="ALD203" s="10"/>
      <c r="ALE203" s="10"/>
      <c r="ALF203" s="10"/>
      <c r="ALG203" s="10"/>
      <c r="ALH203" s="10"/>
      <c r="ALI203" s="10"/>
      <c r="ALJ203" s="10"/>
      <c r="ALK203" s="10"/>
      <c r="ALL203" s="10"/>
      <c r="ALM203" s="10"/>
      <c r="ALN203" s="10"/>
      <c r="ALO203" s="10"/>
      <c r="ALP203" s="10"/>
      <c r="ALQ203" s="10"/>
      <c r="ALR203" s="10"/>
      <c r="ALS203" s="10"/>
      <c r="ALT203" s="10"/>
      <c r="ALU203" s="10"/>
      <c r="ALV203" s="10"/>
      <c r="ALW203" s="10"/>
      <c r="ALX203" s="10"/>
      <c r="ALY203" s="10"/>
      <c r="ALZ203" s="10"/>
    </row>
    <row r="204" spans="1:1022">
      <c r="A204" s="16" t="s">
        <v>797</v>
      </c>
      <c r="B204" s="16" t="s">
        <v>798</v>
      </c>
      <c r="C204" s="29" t="s">
        <v>799</v>
      </c>
      <c r="D204" s="16"/>
      <c r="E204" s="17"/>
      <c r="F204" s="16" t="s">
        <v>800</v>
      </c>
      <c r="G204" s="17">
        <v>906501</v>
      </c>
      <c r="H204" s="17">
        <v>1</v>
      </c>
      <c r="I204" s="16" t="s">
        <v>26</v>
      </c>
      <c r="J204" s="19" t="e">
        <f>SUM(#REF!)</f>
        <v>#REF!</v>
      </c>
      <c r="K204" s="18">
        <v>2</v>
      </c>
      <c r="L204" s="18">
        <f>SUM(K204*H204)</f>
        <v>2</v>
      </c>
      <c r="M204" s="19">
        <f>SUM(L204)</f>
        <v>2</v>
      </c>
      <c r="N204" s="34">
        <v>1020</v>
      </c>
      <c r="O204" s="56" t="s">
        <v>801</v>
      </c>
      <c r="P204" s="56">
        <v>41928</v>
      </c>
      <c r="Q204" s="56">
        <v>41950</v>
      </c>
      <c r="R204" s="56" t="s">
        <v>108</v>
      </c>
      <c r="S204" s="16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  <c r="XL204" s="10"/>
      <c r="XM204" s="10"/>
      <c r="XN204" s="10"/>
      <c r="XO204" s="10"/>
      <c r="XP204" s="10"/>
      <c r="XQ204" s="10"/>
      <c r="XR204" s="10"/>
      <c r="XS204" s="10"/>
      <c r="XT204" s="10"/>
      <c r="XU204" s="10"/>
      <c r="XV204" s="10"/>
      <c r="XW204" s="10"/>
      <c r="XX204" s="10"/>
      <c r="XY204" s="10"/>
      <c r="XZ204" s="10"/>
      <c r="YA204" s="10"/>
      <c r="YB204" s="10"/>
      <c r="YC204" s="10"/>
      <c r="YD204" s="10"/>
      <c r="YE204" s="10"/>
      <c r="YF204" s="10"/>
      <c r="YG204" s="10"/>
      <c r="YH204" s="10"/>
      <c r="YI204" s="10"/>
      <c r="YJ204" s="10"/>
      <c r="YK204" s="10"/>
      <c r="YL204" s="10"/>
      <c r="YM204" s="10"/>
      <c r="YN204" s="10"/>
      <c r="YO204" s="10"/>
      <c r="YP204" s="10"/>
      <c r="YQ204" s="10"/>
      <c r="YR204" s="10"/>
      <c r="YS204" s="10"/>
      <c r="YT204" s="10"/>
      <c r="YU204" s="10"/>
      <c r="YV204" s="10"/>
      <c r="YW204" s="10"/>
      <c r="YX204" s="10"/>
      <c r="YY204" s="10"/>
      <c r="YZ204" s="10"/>
      <c r="ZA204" s="10"/>
      <c r="ZB204" s="10"/>
      <c r="ZC204" s="10"/>
      <c r="ZD204" s="10"/>
      <c r="ZE204" s="10"/>
      <c r="ZF204" s="10"/>
      <c r="ZG204" s="10"/>
      <c r="ZH204" s="10"/>
      <c r="ZI204" s="10"/>
      <c r="ZJ204" s="10"/>
      <c r="ZK204" s="10"/>
      <c r="ZL204" s="10"/>
      <c r="ZM204" s="10"/>
      <c r="ZN204" s="10"/>
      <c r="ZO204" s="10"/>
      <c r="ZP204" s="10"/>
      <c r="ZQ204" s="10"/>
      <c r="ZR204" s="10"/>
      <c r="ZS204" s="10"/>
      <c r="ZT204" s="10"/>
      <c r="ZU204" s="10"/>
      <c r="ZV204" s="10"/>
      <c r="ZW204" s="10"/>
      <c r="ZX204" s="10"/>
      <c r="ZY204" s="10"/>
      <c r="ZZ204" s="10"/>
      <c r="AAA204" s="10"/>
      <c r="AAB204" s="10"/>
      <c r="AAC204" s="10"/>
      <c r="AAD204" s="10"/>
      <c r="AAE204" s="10"/>
      <c r="AAF204" s="10"/>
      <c r="AAG204" s="10"/>
      <c r="AAH204" s="10"/>
      <c r="AAI204" s="10"/>
      <c r="AAJ204" s="10"/>
      <c r="AAK204" s="10"/>
      <c r="AAL204" s="10"/>
      <c r="AAM204" s="10"/>
      <c r="AAN204" s="10"/>
      <c r="AAO204" s="10"/>
      <c r="AAP204" s="10"/>
      <c r="AAQ204" s="10"/>
      <c r="AAR204" s="10"/>
      <c r="AAS204" s="10"/>
      <c r="AAT204" s="10"/>
      <c r="AAU204" s="10"/>
      <c r="AAV204" s="10"/>
      <c r="AAW204" s="10"/>
      <c r="AAX204" s="10"/>
      <c r="AAY204" s="10"/>
      <c r="AAZ204" s="10"/>
      <c r="ABA204" s="10"/>
      <c r="ABB204" s="10"/>
      <c r="ABC204" s="10"/>
      <c r="ABD204" s="10"/>
      <c r="ABE204" s="10"/>
      <c r="ABF204" s="10"/>
      <c r="ABG204" s="10"/>
      <c r="ABH204" s="10"/>
      <c r="ABI204" s="10"/>
      <c r="ABJ204" s="10"/>
      <c r="ABK204" s="10"/>
      <c r="ABL204" s="10"/>
      <c r="ABM204" s="10"/>
      <c r="ABN204" s="10"/>
      <c r="ABO204" s="10"/>
      <c r="ABP204" s="10"/>
      <c r="ABQ204" s="10"/>
      <c r="ABR204" s="10"/>
      <c r="ABS204" s="10"/>
      <c r="ABT204" s="10"/>
      <c r="ABU204" s="10"/>
      <c r="ABV204" s="10"/>
      <c r="ABW204" s="10"/>
      <c r="ABX204" s="10"/>
      <c r="ABY204" s="10"/>
      <c r="ABZ204" s="10"/>
      <c r="ACA204" s="10"/>
      <c r="ACB204" s="10"/>
      <c r="ACC204" s="10"/>
      <c r="ACD204" s="10"/>
      <c r="ACE204" s="10"/>
      <c r="ACF204" s="10"/>
      <c r="ACG204" s="10"/>
      <c r="ACH204" s="10"/>
      <c r="ACI204" s="10"/>
      <c r="ACJ204" s="10"/>
      <c r="ACK204" s="10"/>
      <c r="ACL204" s="10"/>
      <c r="ACM204" s="10"/>
      <c r="ACN204" s="10"/>
      <c r="ACO204" s="10"/>
      <c r="ACP204" s="10"/>
      <c r="ACQ204" s="10"/>
      <c r="ACR204" s="10"/>
      <c r="ACS204" s="10"/>
      <c r="ACT204" s="10"/>
      <c r="ACU204" s="10"/>
      <c r="ACV204" s="10"/>
      <c r="ACW204" s="10"/>
      <c r="ACX204" s="10"/>
      <c r="ACY204" s="10"/>
      <c r="ACZ204" s="10"/>
      <c r="ADA204" s="10"/>
      <c r="ADB204" s="10"/>
      <c r="ADC204" s="10"/>
      <c r="ADD204" s="10"/>
      <c r="ADE204" s="10"/>
      <c r="ADF204" s="10"/>
      <c r="ADG204" s="10"/>
      <c r="ADH204" s="10"/>
      <c r="ADI204" s="10"/>
      <c r="ADJ204" s="10"/>
      <c r="ADK204" s="10"/>
      <c r="ADL204" s="10"/>
      <c r="ADM204" s="10"/>
      <c r="ADN204" s="10"/>
      <c r="ADO204" s="10"/>
      <c r="ADP204" s="10"/>
      <c r="ADQ204" s="10"/>
      <c r="ADR204" s="10"/>
      <c r="ADS204" s="10"/>
      <c r="ADT204" s="10"/>
      <c r="ADU204" s="10"/>
      <c r="ADV204" s="10"/>
      <c r="ADW204" s="10"/>
      <c r="ADX204" s="10"/>
      <c r="ADY204" s="10"/>
      <c r="ADZ204" s="10"/>
      <c r="AEA204" s="10"/>
      <c r="AEB204" s="10"/>
      <c r="AEC204" s="10"/>
      <c r="AED204" s="10"/>
      <c r="AEE204" s="10"/>
      <c r="AEF204" s="10"/>
      <c r="AEG204" s="10"/>
      <c r="AEH204" s="10"/>
      <c r="AEI204" s="10"/>
      <c r="AEJ204" s="10"/>
      <c r="AEK204" s="10"/>
      <c r="AEL204" s="10"/>
      <c r="AEM204" s="10"/>
      <c r="AEN204" s="10"/>
      <c r="AEO204" s="10"/>
      <c r="AEP204" s="10"/>
      <c r="AEQ204" s="10"/>
      <c r="AER204" s="10"/>
      <c r="AES204" s="10"/>
      <c r="AET204" s="10"/>
      <c r="AEU204" s="10"/>
      <c r="AEV204" s="10"/>
      <c r="AEW204" s="10"/>
      <c r="AEX204" s="10"/>
      <c r="AEY204" s="10"/>
      <c r="AEZ204" s="10"/>
      <c r="AFA204" s="10"/>
      <c r="AFB204" s="10"/>
      <c r="AFC204" s="10"/>
      <c r="AFD204" s="10"/>
      <c r="AFE204" s="10"/>
      <c r="AFF204" s="10"/>
      <c r="AFG204" s="10"/>
      <c r="AFH204" s="10"/>
      <c r="AFI204" s="10"/>
      <c r="AFJ204" s="10"/>
      <c r="AFK204" s="10"/>
      <c r="AFL204" s="10"/>
      <c r="AFM204" s="10"/>
      <c r="AFN204" s="10"/>
      <c r="AFO204" s="10"/>
      <c r="AFP204" s="10"/>
      <c r="AFQ204" s="10"/>
      <c r="AFR204" s="10"/>
      <c r="AFS204" s="10"/>
      <c r="AFT204" s="10"/>
      <c r="AFU204" s="10"/>
      <c r="AFV204" s="10"/>
      <c r="AFW204" s="10"/>
      <c r="AFX204" s="10"/>
      <c r="AFY204" s="10"/>
      <c r="AFZ204" s="10"/>
      <c r="AGA204" s="10"/>
      <c r="AGB204" s="10"/>
      <c r="AGC204" s="10"/>
      <c r="AGD204" s="10"/>
      <c r="AGE204" s="10"/>
      <c r="AGF204" s="10"/>
      <c r="AGG204" s="10"/>
      <c r="AGH204" s="10"/>
      <c r="AGI204" s="10"/>
      <c r="AGJ204" s="10"/>
      <c r="AGK204" s="10"/>
      <c r="AGL204" s="10"/>
      <c r="AGM204" s="10"/>
      <c r="AGN204" s="10"/>
      <c r="AGO204" s="10"/>
      <c r="AGP204" s="10"/>
      <c r="AGQ204" s="10"/>
      <c r="AGR204" s="10"/>
      <c r="AGS204" s="10"/>
      <c r="AGT204" s="10"/>
      <c r="AGU204" s="10"/>
      <c r="AGV204" s="10"/>
      <c r="AGW204" s="10"/>
      <c r="AGX204" s="10"/>
      <c r="AGY204" s="10"/>
      <c r="AGZ204" s="10"/>
      <c r="AHA204" s="10"/>
      <c r="AHB204" s="10"/>
      <c r="AHC204" s="10"/>
      <c r="AHD204" s="10"/>
      <c r="AHE204" s="10"/>
      <c r="AHF204" s="10"/>
      <c r="AHG204" s="10"/>
      <c r="AHH204" s="10"/>
      <c r="AHI204" s="10"/>
      <c r="AHJ204" s="10"/>
      <c r="AHK204" s="10"/>
      <c r="AHL204" s="10"/>
      <c r="AHM204" s="10"/>
      <c r="AHN204" s="10"/>
      <c r="AHO204" s="10"/>
      <c r="AHP204" s="10"/>
      <c r="AHQ204" s="10"/>
      <c r="AHR204" s="10"/>
      <c r="AHS204" s="10"/>
      <c r="AHT204" s="10"/>
      <c r="AHU204" s="10"/>
      <c r="AHV204" s="10"/>
      <c r="AHW204" s="10"/>
      <c r="AHX204" s="10"/>
      <c r="AHY204" s="10"/>
      <c r="AHZ204" s="10"/>
      <c r="AIA204" s="10"/>
      <c r="AIB204" s="10"/>
      <c r="AIC204" s="10"/>
      <c r="AID204" s="10"/>
      <c r="AIE204" s="10"/>
      <c r="AIF204" s="10"/>
      <c r="AIG204" s="10"/>
      <c r="AIH204" s="10"/>
      <c r="AII204" s="10"/>
      <c r="AIJ204" s="10"/>
      <c r="AIK204" s="10"/>
      <c r="AIL204" s="10"/>
      <c r="AIM204" s="10"/>
      <c r="AIN204" s="10"/>
      <c r="AIO204" s="10"/>
      <c r="AIP204" s="10"/>
      <c r="AIQ204" s="10"/>
      <c r="AIR204" s="10"/>
      <c r="AIS204" s="10"/>
      <c r="AIT204" s="10"/>
      <c r="AIU204" s="10"/>
      <c r="AIV204" s="10"/>
      <c r="AIW204" s="10"/>
      <c r="AIX204" s="10"/>
      <c r="AIY204" s="10"/>
      <c r="AIZ204" s="10"/>
      <c r="AJA204" s="10"/>
      <c r="AJB204" s="10"/>
      <c r="AJC204" s="10"/>
      <c r="AJD204" s="10"/>
      <c r="AJE204" s="10"/>
      <c r="AJF204" s="10"/>
      <c r="AJG204" s="10"/>
      <c r="AJH204" s="10"/>
      <c r="AJI204" s="10"/>
      <c r="AJJ204" s="10"/>
      <c r="AJK204" s="10"/>
      <c r="AJL204" s="10"/>
      <c r="AJM204" s="10"/>
      <c r="AJN204" s="10"/>
      <c r="AJO204" s="10"/>
      <c r="AJP204" s="10"/>
      <c r="AJQ204" s="10"/>
      <c r="AJR204" s="10"/>
      <c r="AJS204" s="10"/>
      <c r="AJT204" s="10"/>
      <c r="AJU204" s="10"/>
      <c r="AJV204" s="10"/>
      <c r="AJW204" s="10"/>
      <c r="AJX204" s="10"/>
      <c r="AJY204" s="10"/>
      <c r="AJZ204" s="10"/>
      <c r="AKA204" s="10"/>
      <c r="AKB204" s="10"/>
      <c r="AKC204" s="10"/>
      <c r="AKD204" s="10"/>
      <c r="AKE204" s="10"/>
      <c r="AKF204" s="10"/>
      <c r="AKG204" s="10"/>
      <c r="AKH204" s="10"/>
      <c r="AKI204" s="10"/>
      <c r="AKJ204" s="10"/>
      <c r="AKK204" s="10"/>
      <c r="AKL204" s="10"/>
      <c r="AKM204" s="10"/>
      <c r="AKN204" s="10"/>
      <c r="AKO204" s="10"/>
      <c r="AKP204" s="10"/>
      <c r="AKQ204" s="10"/>
      <c r="AKR204" s="10"/>
      <c r="AKS204" s="10"/>
      <c r="AKT204" s="10"/>
      <c r="AKU204" s="10"/>
      <c r="AKV204" s="10"/>
      <c r="AKW204" s="10"/>
      <c r="AKX204" s="10"/>
      <c r="AKY204" s="10"/>
      <c r="AKZ204" s="10"/>
      <c r="ALA204" s="10"/>
      <c r="ALB204" s="10"/>
      <c r="ALC204" s="10"/>
      <c r="ALD204" s="10"/>
      <c r="ALE204" s="10"/>
      <c r="ALF204" s="10"/>
      <c r="ALG204" s="10"/>
      <c r="ALH204" s="10"/>
      <c r="ALI204" s="10"/>
      <c r="ALJ204" s="10"/>
      <c r="ALK204" s="10"/>
      <c r="ALL204" s="10"/>
      <c r="ALM204" s="10"/>
      <c r="ALN204" s="10"/>
      <c r="ALO204" s="10"/>
      <c r="ALP204" s="10"/>
      <c r="ALQ204" s="10"/>
      <c r="ALR204" s="10"/>
      <c r="ALS204" s="10"/>
      <c r="ALT204" s="10"/>
      <c r="ALU204" s="10"/>
      <c r="ALV204" s="10"/>
      <c r="ALW204" s="10"/>
      <c r="ALX204" s="10"/>
      <c r="ALY204" s="10"/>
      <c r="ALZ204" s="10"/>
      <c r="AMA204" s="12"/>
      <c r="AMB204" s="12"/>
      <c r="AMC204" s="12"/>
      <c r="AMD204" s="12"/>
      <c r="AME204" s="12"/>
      <c r="AMF204" s="12"/>
      <c r="AMG204" s="12"/>
      <c r="AMH204" s="12"/>
    </row>
    <row r="205" spans="1:1022">
      <c r="A205" s="16" t="s">
        <v>797</v>
      </c>
      <c r="B205" s="16" t="s">
        <v>802</v>
      </c>
      <c r="C205" s="29" t="s">
        <v>803</v>
      </c>
      <c r="D205" s="16"/>
      <c r="E205" s="17"/>
      <c r="F205" s="16" t="s">
        <v>804</v>
      </c>
      <c r="G205" s="17"/>
      <c r="H205" s="17">
        <v>1</v>
      </c>
      <c r="I205" s="16" t="s">
        <v>26</v>
      </c>
      <c r="J205" s="138"/>
      <c r="K205" s="18"/>
      <c r="L205" s="18"/>
      <c r="M205" s="19"/>
      <c r="N205" s="34">
        <v>1020</v>
      </c>
      <c r="O205" s="23" t="s">
        <v>805</v>
      </c>
      <c r="P205" s="21">
        <v>41940</v>
      </c>
      <c r="Q205" s="21"/>
      <c r="R205" s="21" t="s">
        <v>108</v>
      </c>
      <c r="S205" s="16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  <c r="XL205" s="10"/>
      <c r="XM205" s="10"/>
      <c r="XN205" s="10"/>
      <c r="XO205" s="10"/>
      <c r="XP205" s="10"/>
      <c r="XQ205" s="10"/>
      <c r="XR205" s="10"/>
      <c r="XS205" s="10"/>
      <c r="XT205" s="10"/>
      <c r="XU205" s="10"/>
      <c r="XV205" s="10"/>
      <c r="XW205" s="10"/>
      <c r="XX205" s="10"/>
      <c r="XY205" s="10"/>
      <c r="XZ205" s="10"/>
      <c r="YA205" s="10"/>
      <c r="YB205" s="10"/>
      <c r="YC205" s="10"/>
      <c r="YD205" s="10"/>
      <c r="YE205" s="10"/>
      <c r="YF205" s="10"/>
      <c r="YG205" s="10"/>
      <c r="YH205" s="10"/>
      <c r="YI205" s="10"/>
      <c r="YJ205" s="10"/>
      <c r="YK205" s="10"/>
      <c r="YL205" s="10"/>
      <c r="YM205" s="10"/>
      <c r="YN205" s="10"/>
      <c r="YO205" s="10"/>
      <c r="YP205" s="10"/>
      <c r="YQ205" s="10"/>
      <c r="YR205" s="10"/>
      <c r="YS205" s="10"/>
      <c r="YT205" s="10"/>
      <c r="YU205" s="10"/>
      <c r="YV205" s="10"/>
      <c r="YW205" s="10"/>
      <c r="YX205" s="10"/>
      <c r="YY205" s="10"/>
      <c r="YZ205" s="10"/>
      <c r="ZA205" s="10"/>
      <c r="ZB205" s="10"/>
      <c r="ZC205" s="10"/>
      <c r="ZD205" s="10"/>
      <c r="ZE205" s="10"/>
      <c r="ZF205" s="10"/>
      <c r="ZG205" s="10"/>
      <c r="ZH205" s="10"/>
      <c r="ZI205" s="10"/>
      <c r="ZJ205" s="10"/>
      <c r="ZK205" s="10"/>
      <c r="ZL205" s="10"/>
      <c r="ZM205" s="10"/>
      <c r="ZN205" s="10"/>
      <c r="ZO205" s="10"/>
      <c r="ZP205" s="10"/>
      <c r="ZQ205" s="10"/>
      <c r="ZR205" s="10"/>
      <c r="ZS205" s="10"/>
      <c r="ZT205" s="10"/>
      <c r="ZU205" s="10"/>
      <c r="ZV205" s="10"/>
      <c r="ZW205" s="10"/>
      <c r="ZX205" s="10"/>
      <c r="ZY205" s="10"/>
      <c r="ZZ205" s="10"/>
      <c r="AAA205" s="10"/>
      <c r="AAB205" s="10"/>
      <c r="AAC205" s="10"/>
      <c r="AAD205" s="10"/>
      <c r="AAE205" s="10"/>
      <c r="AAF205" s="10"/>
      <c r="AAG205" s="10"/>
      <c r="AAH205" s="10"/>
      <c r="AAI205" s="10"/>
      <c r="AAJ205" s="10"/>
      <c r="AAK205" s="10"/>
      <c r="AAL205" s="10"/>
      <c r="AAM205" s="10"/>
      <c r="AAN205" s="10"/>
      <c r="AAO205" s="10"/>
      <c r="AAP205" s="10"/>
      <c r="AAQ205" s="10"/>
      <c r="AAR205" s="10"/>
      <c r="AAS205" s="10"/>
      <c r="AAT205" s="10"/>
      <c r="AAU205" s="10"/>
      <c r="AAV205" s="10"/>
      <c r="AAW205" s="10"/>
      <c r="AAX205" s="10"/>
      <c r="AAY205" s="10"/>
      <c r="AAZ205" s="10"/>
      <c r="ABA205" s="10"/>
      <c r="ABB205" s="10"/>
      <c r="ABC205" s="10"/>
      <c r="ABD205" s="10"/>
      <c r="ABE205" s="10"/>
      <c r="ABF205" s="10"/>
      <c r="ABG205" s="10"/>
      <c r="ABH205" s="10"/>
      <c r="ABI205" s="10"/>
      <c r="ABJ205" s="10"/>
      <c r="ABK205" s="10"/>
      <c r="ABL205" s="10"/>
      <c r="ABM205" s="10"/>
      <c r="ABN205" s="10"/>
      <c r="ABO205" s="10"/>
      <c r="ABP205" s="10"/>
      <c r="ABQ205" s="10"/>
      <c r="ABR205" s="10"/>
      <c r="ABS205" s="10"/>
      <c r="ABT205" s="10"/>
      <c r="ABU205" s="10"/>
      <c r="ABV205" s="10"/>
      <c r="ABW205" s="10"/>
      <c r="ABX205" s="10"/>
      <c r="ABY205" s="10"/>
      <c r="ABZ205" s="10"/>
      <c r="ACA205" s="10"/>
      <c r="ACB205" s="10"/>
      <c r="ACC205" s="10"/>
      <c r="ACD205" s="10"/>
      <c r="ACE205" s="10"/>
      <c r="ACF205" s="10"/>
      <c r="ACG205" s="10"/>
      <c r="ACH205" s="10"/>
      <c r="ACI205" s="10"/>
      <c r="ACJ205" s="10"/>
      <c r="ACK205" s="10"/>
      <c r="ACL205" s="10"/>
      <c r="ACM205" s="10"/>
      <c r="ACN205" s="10"/>
      <c r="ACO205" s="10"/>
      <c r="ACP205" s="10"/>
      <c r="ACQ205" s="10"/>
      <c r="ACR205" s="10"/>
      <c r="ACS205" s="10"/>
      <c r="ACT205" s="10"/>
      <c r="ACU205" s="10"/>
      <c r="ACV205" s="10"/>
      <c r="ACW205" s="10"/>
      <c r="ACX205" s="10"/>
      <c r="ACY205" s="10"/>
      <c r="ACZ205" s="10"/>
      <c r="ADA205" s="10"/>
      <c r="ADB205" s="10"/>
      <c r="ADC205" s="10"/>
      <c r="ADD205" s="10"/>
      <c r="ADE205" s="10"/>
      <c r="ADF205" s="10"/>
      <c r="ADG205" s="10"/>
      <c r="ADH205" s="10"/>
      <c r="ADI205" s="10"/>
      <c r="ADJ205" s="10"/>
      <c r="ADK205" s="10"/>
      <c r="ADL205" s="10"/>
      <c r="ADM205" s="10"/>
      <c r="ADN205" s="10"/>
      <c r="ADO205" s="10"/>
      <c r="ADP205" s="10"/>
      <c r="ADQ205" s="10"/>
      <c r="ADR205" s="10"/>
      <c r="ADS205" s="10"/>
      <c r="ADT205" s="10"/>
      <c r="ADU205" s="10"/>
      <c r="ADV205" s="10"/>
      <c r="ADW205" s="10"/>
      <c r="ADX205" s="10"/>
      <c r="ADY205" s="10"/>
      <c r="ADZ205" s="10"/>
      <c r="AEA205" s="10"/>
      <c r="AEB205" s="10"/>
      <c r="AEC205" s="10"/>
      <c r="AED205" s="10"/>
      <c r="AEE205" s="10"/>
      <c r="AEF205" s="10"/>
      <c r="AEG205" s="10"/>
      <c r="AEH205" s="10"/>
      <c r="AEI205" s="10"/>
      <c r="AEJ205" s="10"/>
      <c r="AEK205" s="10"/>
      <c r="AEL205" s="10"/>
      <c r="AEM205" s="10"/>
      <c r="AEN205" s="10"/>
      <c r="AEO205" s="10"/>
      <c r="AEP205" s="10"/>
      <c r="AEQ205" s="10"/>
      <c r="AER205" s="10"/>
      <c r="AES205" s="10"/>
      <c r="AET205" s="10"/>
      <c r="AEU205" s="10"/>
      <c r="AEV205" s="10"/>
      <c r="AEW205" s="10"/>
      <c r="AEX205" s="10"/>
      <c r="AEY205" s="10"/>
      <c r="AEZ205" s="10"/>
      <c r="AFA205" s="10"/>
      <c r="AFB205" s="10"/>
      <c r="AFC205" s="10"/>
      <c r="AFD205" s="10"/>
      <c r="AFE205" s="10"/>
      <c r="AFF205" s="10"/>
      <c r="AFG205" s="10"/>
      <c r="AFH205" s="10"/>
      <c r="AFI205" s="10"/>
      <c r="AFJ205" s="10"/>
      <c r="AFK205" s="10"/>
      <c r="AFL205" s="10"/>
      <c r="AFM205" s="10"/>
      <c r="AFN205" s="10"/>
      <c r="AFO205" s="10"/>
      <c r="AFP205" s="10"/>
      <c r="AFQ205" s="10"/>
      <c r="AFR205" s="10"/>
      <c r="AFS205" s="10"/>
      <c r="AFT205" s="10"/>
      <c r="AFU205" s="10"/>
      <c r="AFV205" s="10"/>
      <c r="AFW205" s="10"/>
      <c r="AFX205" s="10"/>
      <c r="AFY205" s="10"/>
      <c r="AFZ205" s="10"/>
      <c r="AGA205" s="10"/>
      <c r="AGB205" s="10"/>
      <c r="AGC205" s="10"/>
      <c r="AGD205" s="10"/>
      <c r="AGE205" s="10"/>
      <c r="AGF205" s="10"/>
      <c r="AGG205" s="10"/>
      <c r="AGH205" s="10"/>
      <c r="AGI205" s="10"/>
      <c r="AGJ205" s="10"/>
      <c r="AGK205" s="10"/>
      <c r="AGL205" s="10"/>
      <c r="AGM205" s="10"/>
      <c r="AGN205" s="10"/>
      <c r="AGO205" s="10"/>
      <c r="AGP205" s="10"/>
      <c r="AGQ205" s="10"/>
      <c r="AGR205" s="10"/>
      <c r="AGS205" s="10"/>
      <c r="AGT205" s="10"/>
      <c r="AGU205" s="10"/>
      <c r="AGV205" s="10"/>
      <c r="AGW205" s="10"/>
      <c r="AGX205" s="10"/>
      <c r="AGY205" s="10"/>
      <c r="AGZ205" s="10"/>
      <c r="AHA205" s="10"/>
      <c r="AHB205" s="10"/>
      <c r="AHC205" s="10"/>
      <c r="AHD205" s="10"/>
      <c r="AHE205" s="10"/>
      <c r="AHF205" s="10"/>
      <c r="AHG205" s="10"/>
      <c r="AHH205" s="10"/>
      <c r="AHI205" s="10"/>
      <c r="AHJ205" s="10"/>
      <c r="AHK205" s="10"/>
      <c r="AHL205" s="10"/>
      <c r="AHM205" s="10"/>
      <c r="AHN205" s="10"/>
      <c r="AHO205" s="10"/>
      <c r="AHP205" s="10"/>
      <c r="AHQ205" s="10"/>
      <c r="AHR205" s="10"/>
      <c r="AHS205" s="10"/>
      <c r="AHT205" s="10"/>
      <c r="AHU205" s="10"/>
      <c r="AHV205" s="10"/>
      <c r="AHW205" s="10"/>
      <c r="AHX205" s="10"/>
      <c r="AHY205" s="10"/>
      <c r="AHZ205" s="10"/>
      <c r="AIA205" s="10"/>
      <c r="AIB205" s="10"/>
      <c r="AIC205" s="10"/>
      <c r="AID205" s="10"/>
      <c r="AIE205" s="10"/>
      <c r="AIF205" s="10"/>
      <c r="AIG205" s="10"/>
      <c r="AIH205" s="10"/>
      <c r="AII205" s="10"/>
      <c r="AIJ205" s="10"/>
      <c r="AIK205" s="10"/>
      <c r="AIL205" s="10"/>
      <c r="AIM205" s="10"/>
      <c r="AIN205" s="10"/>
      <c r="AIO205" s="10"/>
      <c r="AIP205" s="10"/>
      <c r="AIQ205" s="10"/>
      <c r="AIR205" s="10"/>
      <c r="AIS205" s="10"/>
      <c r="AIT205" s="10"/>
      <c r="AIU205" s="10"/>
      <c r="AIV205" s="10"/>
      <c r="AIW205" s="10"/>
      <c r="AIX205" s="10"/>
      <c r="AIY205" s="10"/>
      <c r="AIZ205" s="10"/>
      <c r="AJA205" s="10"/>
      <c r="AJB205" s="10"/>
      <c r="AJC205" s="10"/>
      <c r="AJD205" s="10"/>
      <c r="AJE205" s="10"/>
      <c r="AJF205" s="10"/>
      <c r="AJG205" s="10"/>
      <c r="AJH205" s="10"/>
      <c r="AJI205" s="10"/>
      <c r="AJJ205" s="10"/>
      <c r="AJK205" s="10"/>
      <c r="AJL205" s="10"/>
      <c r="AJM205" s="10"/>
      <c r="AJN205" s="10"/>
      <c r="AJO205" s="10"/>
      <c r="AJP205" s="10"/>
      <c r="AJQ205" s="10"/>
      <c r="AJR205" s="10"/>
      <c r="AJS205" s="10"/>
      <c r="AJT205" s="10"/>
      <c r="AJU205" s="10"/>
      <c r="AJV205" s="10"/>
      <c r="AJW205" s="10"/>
      <c r="AJX205" s="10"/>
      <c r="AJY205" s="10"/>
      <c r="AJZ205" s="10"/>
      <c r="AKA205" s="10"/>
      <c r="AKB205" s="10"/>
      <c r="AKC205" s="10"/>
      <c r="AKD205" s="10"/>
      <c r="AKE205" s="10"/>
      <c r="AKF205" s="10"/>
      <c r="AKG205" s="10"/>
      <c r="AKH205" s="10"/>
      <c r="AKI205" s="10"/>
      <c r="AKJ205" s="10"/>
      <c r="AKK205" s="10"/>
      <c r="AKL205" s="10"/>
      <c r="AKM205" s="10"/>
      <c r="AKN205" s="10"/>
      <c r="AKO205" s="10"/>
      <c r="AKP205" s="10"/>
      <c r="AKQ205" s="10"/>
      <c r="AKR205" s="10"/>
      <c r="AKS205" s="10"/>
      <c r="AKT205" s="10"/>
      <c r="AKU205" s="10"/>
      <c r="AKV205" s="10"/>
      <c r="AKW205" s="10"/>
      <c r="AKX205" s="10"/>
      <c r="AKY205" s="10"/>
      <c r="AKZ205" s="10"/>
      <c r="ALA205" s="10"/>
      <c r="ALB205" s="10"/>
      <c r="ALC205" s="10"/>
      <c r="ALD205" s="10"/>
      <c r="ALE205" s="10"/>
      <c r="ALF205" s="10"/>
      <c r="ALG205" s="10"/>
      <c r="ALH205" s="10"/>
      <c r="ALI205" s="10"/>
      <c r="ALJ205" s="10"/>
      <c r="ALK205" s="10"/>
      <c r="ALL205" s="10"/>
      <c r="ALM205" s="10"/>
      <c r="ALN205" s="10"/>
      <c r="ALO205" s="10"/>
      <c r="ALP205" s="10"/>
      <c r="ALQ205" s="10"/>
      <c r="ALR205" s="10"/>
      <c r="ALS205" s="10"/>
      <c r="ALT205" s="10"/>
      <c r="ALU205" s="10"/>
      <c r="ALV205" s="10"/>
      <c r="ALW205" s="10"/>
      <c r="ALX205" s="10"/>
      <c r="ALY205" s="10"/>
      <c r="ALZ205" s="10"/>
    </row>
    <row r="206" spans="1:1022">
      <c r="A206" s="16" t="s">
        <v>797</v>
      </c>
      <c r="B206" s="16" t="s">
        <v>806</v>
      </c>
      <c r="C206" s="29" t="s">
        <v>807</v>
      </c>
      <c r="D206" s="16"/>
      <c r="E206" s="17"/>
      <c r="F206" s="16" t="s">
        <v>808</v>
      </c>
      <c r="G206" s="17" t="s">
        <v>809</v>
      </c>
      <c r="H206" s="17">
        <v>1</v>
      </c>
      <c r="I206" s="16" t="s">
        <v>26</v>
      </c>
      <c r="J206" s="19" t="e">
        <f>SUM(#REF!)</f>
        <v>#REF!</v>
      </c>
      <c r="K206" s="18">
        <v>1.05</v>
      </c>
      <c r="L206" s="18">
        <f>SUM(K206*H206)</f>
        <v>1.05</v>
      </c>
      <c r="M206" s="19">
        <f>SUM(L206)</f>
        <v>1.05</v>
      </c>
      <c r="N206" s="34">
        <v>1010</v>
      </c>
      <c r="O206" s="56" t="s">
        <v>810</v>
      </c>
      <c r="P206" s="56">
        <v>41904</v>
      </c>
      <c r="Q206" s="21">
        <v>41942</v>
      </c>
      <c r="R206" s="21" t="s">
        <v>521</v>
      </c>
      <c r="S206" s="16" t="s">
        <v>811</v>
      </c>
      <c r="T206" s="10"/>
      <c r="U206" s="10"/>
    </row>
    <row r="207" spans="1:1022">
      <c r="A207" s="16" t="s">
        <v>797</v>
      </c>
      <c r="B207" s="16" t="s">
        <v>812</v>
      </c>
      <c r="C207" s="29" t="s">
        <v>813</v>
      </c>
      <c r="D207" s="16"/>
      <c r="E207" s="17"/>
      <c r="F207" s="16" t="s">
        <v>814</v>
      </c>
      <c r="G207" s="17">
        <v>35340592</v>
      </c>
      <c r="H207" s="17">
        <v>1</v>
      </c>
      <c r="I207" s="16" t="s">
        <v>26</v>
      </c>
      <c r="J207"/>
      <c r="K207" s="18"/>
      <c r="L207" s="170"/>
      <c r="M207" s="171"/>
      <c r="N207" s="172">
        <v>1010</v>
      </c>
      <c r="O207" s="173" t="s">
        <v>815</v>
      </c>
      <c r="P207" s="173">
        <v>41948</v>
      </c>
      <c r="Q207" s="174">
        <v>41974</v>
      </c>
      <c r="R207" s="15" t="s">
        <v>816</v>
      </c>
      <c r="S207" s="10"/>
      <c r="T207" s="10"/>
      <c r="U207" s="10"/>
    </row>
    <row r="208" spans="1:1022">
      <c r="A208" s="16" t="s">
        <v>797</v>
      </c>
      <c r="B208" s="16" t="s">
        <v>817</v>
      </c>
      <c r="C208" s="29" t="s">
        <v>818</v>
      </c>
      <c r="D208" s="16"/>
      <c r="E208" s="17"/>
      <c r="F208" s="16" t="s">
        <v>819</v>
      </c>
      <c r="G208" s="17" t="s">
        <v>820</v>
      </c>
      <c r="H208" s="17">
        <v>1</v>
      </c>
      <c r="I208" s="16" t="s">
        <v>26</v>
      </c>
      <c r="J208"/>
      <c r="K208" s="18"/>
      <c r="L208" s="170"/>
      <c r="M208" s="171"/>
      <c r="N208" s="172">
        <v>1010</v>
      </c>
      <c r="O208" s="23" t="s">
        <v>821</v>
      </c>
      <c r="P208" s="15">
        <v>41983</v>
      </c>
      <c r="Q208" s="15">
        <v>42004</v>
      </c>
      <c r="R208" s="15"/>
      <c r="S208" s="10" t="s">
        <v>822</v>
      </c>
      <c r="T208" s="10"/>
      <c r="U208" s="10"/>
    </row>
    <row r="209" spans="1:21">
      <c r="A209" s="16" t="s">
        <v>797</v>
      </c>
      <c r="B209" s="16" t="s">
        <v>823</v>
      </c>
      <c r="C209" s="29" t="s">
        <v>824</v>
      </c>
      <c r="D209" s="16"/>
      <c r="E209" s="17"/>
      <c r="F209" s="16" t="s">
        <v>825</v>
      </c>
      <c r="G209" s="17"/>
      <c r="H209" s="17">
        <v>1</v>
      </c>
      <c r="I209" s="16" t="s">
        <v>26</v>
      </c>
      <c r="J209"/>
      <c r="K209" s="18"/>
      <c r="L209" s="170"/>
      <c r="M209" s="171"/>
      <c r="N209" s="172">
        <v>1010</v>
      </c>
      <c r="O209" s="23" t="s">
        <v>826</v>
      </c>
      <c r="P209" s="15">
        <v>41985</v>
      </c>
      <c r="Q209" s="15">
        <v>42012</v>
      </c>
      <c r="R209" s="15"/>
      <c r="S209" s="10" t="s">
        <v>827</v>
      </c>
      <c r="T209" s="10"/>
      <c r="U209" s="10"/>
    </row>
    <row r="210" spans="1:21">
      <c r="A210" s="16"/>
      <c r="B210" s="16"/>
      <c r="C210" s="29"/>
      <c r="D210" s="16"/>
      <c r="E210" s="17"/>
      <c r="F210" s="16"/>
      <c r="G210" s="17"/>
      <c r="H210" s="17"/>
      <c r="I210" s="16"/>
      <c r="J210" s="175"/>
      <c r="K210" s="18"/>
      <c r="L210" s="170"/>
      <c r="M210" s="171"/>
      <c r="N210" s="176"/>
      <c r="O210" s="177"/>
      <c r="P210" s="178"/>
      <c r="Q210" s="15"/>
      <c r="R210" s="15"/>
      <c r="S210" s="10"/>
      <c r="T210" s="10"/>
      <c r="U210" s="10"/>
    </row>
    <row r="211" spans="1:21">
      <c r="N211" s="182" t="s">
        <v>828</v>
      </c>
    </row>
    <row r="212" spans="1:21">
      <c r="N212" s="186" t="s">
        <v>829</v>
      </c>
    </row>
    <row r="213" spans="1:21">
      <c r="N213" s="187" t="s">
        <v>830</v>
      </c>
    </row>
    <row r="214" spans="1:21">
      <c r="J214" s="188"/>
      <c r="K214" s="189"/>
      <c r="L214" s="189"/>
      <c r="M214" s="189"/>
      <c r="N214" s="190" t="s">
        <v>831</v>
      </c>
      <c r="O214" s="191"/>
    </row>
  </sheetData>
  <pageMargins left="0.75000000000000011" right="0.75000000000000011" top="1" bottom="1" header="1" footer="1"/>
  <pageSetup paperSize="0" fitToWidth="0" fitToHeight="0" orientation="landscape" cellComments="asDisplayed" useFirstPageNumber="1" horizontalDpi="0" verticalDpi="0" copies="0"/>
  <headerFooter alignWithMargins="0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workbookViewId="0"/>
  </sheetViews>
  <sheetFormatPr defaultRowHeight="12.2"/>
  <cols>
    <col min="1" max="9" width="10.625" customWidth="1"/>
    <col min="10" max="10" width="13.75" customWidth="1"/>
    <col min="11" max="1024" width="10.625" customWidth="1"/>
  </cols>
  <sheetData>
    <row r="1" spans="1:1017" ht="14.25">
      <c r="A1" s="192" t="s">
        <v>832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17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017" ht="14.25">
      <c r="A3" s="10" t="s">
        <v>30</v>
      </c>
      <c r="B3" s="16"/>
      <c r="C3" s="16" t="s">
        <v>833</v>
      </c>
      <c r="D3" s="16"/>
      <c r="E3" s="16"/>
      <c r="F3" s="16" t="s">
        <v>33</v>
      </c>
      <c r="G3" s="16"/>
      <c r="H3" s="16">
        <v>1</v>
      </c>
      <c r="I3" s="16" t="s">
        <v>26</v>
      </c>
      <c r="J3" s="18">
        <v>4</v>
      </c>
      <c r="K3" s="18">
        <f>SUM(J3*H3)</f>
        <v>4</v>
      </c>
      <c r="L3" s="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</row>
    <row r="4" spans="1:1017" ht="14.25">
      <c r="A4" s="10" t="s">
        <v>30</v>
      </c>
      <c r="B4" s="16"/>
      <c r="C4" s="16" t="s">
        <v>834</v>
      </c>
      <c r="D4" s="16"/>
      <c r="E4" s="16"/>
      <c r="F4" s="16" t="s">
        <v>33</v>
      </c>
      <c r="G4" s="16"/>
      <c r="H4" s="16">
        <v>1</v>
      </c>
      <c r="I4" s="16" t="s">
        <v>26</v>
      </c>
      <c r="J4" s="18">
        <v>4</v>
      </c>
      <c r="K4" s="18">
        <f>SUM(J4*H4)</f>
        <v>4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3"/>
      <c r="IW4" s="193"/>
      <c r="IX4" s="193"/>
      <c r="IY4" s="193"/>
      <c r="IZ4" s="193"/>
      <c r="JA4" s="193"/>
      <c r="JB4" s="193"/>
      <c r="JC4" s="193"/>
      <c r="JD4" s="193"/>
      <c r="JE4" s="193"/>
      <c r="JF4" s="193"/>
      <c r="JG4" s="193"/>
      <c r="JH4" s="193"/>
      <c r="JI4" s="193"/>
      <c r="JJ4" s="193"/>
      <c r="JK4" s="193"/>
      <c r="JL4" s="193"/>
      <c r="JM4" s="193"/>
      <c r="JN4" s="193"/>
      <c r="JO4" s="193"/>
      <c r="JP4" s="193"/>
      <c r="JQ4" s="193"/>
      <c r="JR4" s="193"/>
      <c r="JS4" s="193"/>
      <c r="JT4" s="193"/>
      <c r="JU4" s="193"/>
      <c r="JV4" s="193"/>
      <c r="JW4" s="193"/>
      <c r="JX4" s="193"/>
      <c r="JY4" s="193"/>
      <c r="JZ4" s="193"/>
      <c r="KA4" s="193"/>
      <c r="KB4" s="193"/>
      <c r="KC4" s="193"/>
      <c r="KD4" s="193"/>
      <c r="KE4" s="193"/>
      <c r="KF4" s="193"/>
      <c r="KG4" s="193"/>
      <c r="KH4" s="193"/>
      <c r="KI4" s="193"/>
      <c r="KJ4" s="193"/>
      <c r="KK4" s="193"/>
      <c r="KL4" s="193"/>
      <c r="KM4" s="193"/>
      <c r="KN4" s="193"/>
      <c r="KO4" s="193"/>
      <c r="KP4" s="193"/>
      <c r="KQ4" s="193"/>
      <c r="KR4" s="193"/>
      <c r="KS4" s="193"/>
      <c r="KT4" s="193"/>
      <c r="KU4" s="193"/>
      <c r="KV4" s="193"/>
      <c r="KW4" s="193"/>
      <c r="KX4" s="193"/>
      <c r="KY4" s="193"/>
      <c r="KZ4" s="193"/>
      <c r="LA4" s="193"/>
      <c r="LB4" s="193"/>
      <c r="LC4" s="193"/>
      <c r="LD4" s="193"/>
      <c r="LE4" s="193"/>
      <c r="LF4" s="193"/>
      <c r="LG4" s="193"/>
      <c r="LH4" s="193"/>
      <c r="LI4" s="193"/>
      <c r="LJ4" s="193"/>
      <c r="LK4" s="193"/>
      <c r="LL4" s="193"/>
      <c r="LM4" s="193"/>
      <c r="LN4" s="193"/>
      <c r="LO4" s="193"/>
      <c r="LP4" s="193"/>
      <c r="LQ4" s="193"/>
      <c r="LR4" s="193"/>
      <c r="LS4" s="193"/>
      <c r="LT4" s="193"/>
      <c r="LU4" s="193"/>
      <c r="LV4" s="193"/>
      <c r="LW4" s="193"/>
      <c r="LX4" s="193"/>
      <c r="LY4" s="193"/>
      <c r="LZ4" s="193"/>
      <c r="MA4" s="193"/>
      <c r="MB4" s="193"/>
      <c r="MC4" s="193"/>
      <c r="MD4" s="193"/>
      <c r="ME4" s="193"/>
      <c r="MF4" s="193"/>
      <c r="MG4" s="193"/>
      <c r="MH4" s="193"/>
      <c r="MI4" s="193"/>
      <c r="MJ4" s="193"/>
      <c r="MK4" s="193"/>
      <c r="ML4" s="193"/>
      <c r="MM4" s="193"/>
      <c r="MN4" s="193"/>
      <c r="MO4" s="193"/>
      <c r="MP4" s="193"/>
      <c r="MQ4" s="193"/>
      <c r="MR4" s="193"/>
      <c r="MS4" s="193"/>
      <c r="MT4" s="193"/>
      <c r="MU4" s="193"/>
      <c r="MV4" s="193"/>
      <c r="MW4" s="193"/>
      <c r="MX4" s="193"/>
      <c r="MY4" s="193"/>
      <c r="MZ4" s="193"/>
      <c r="NA4" s="193"/>
      <c r="NB4" s="193"/>
      <c r="NC4" s="193"/>
      <c r="ND4" s="193"/>
      <c r="NE4" s="193"/>
      <c r="NF4" s="193"/>
      <c r="NG4" s="193"/>
      <c r="NH4" s="193"/>
      <c r="NI4" s="193"/>
      <c r="NJ4" s="193"/>
      <c r="NK4" s="193"/>
      <c r="NL4" s="193"/>
      <c r="NM4" s="193"/>
      <c r="NN4" s="193"/>
      <c r="NO4" s="193"/>
      <c r="NP4" s="193"/>
      <c r="NQ4" s="193"/>
      <c r="NR4" s="193"/>
      <c r="NS4" s="193"/>
      <c r="NT4" s="193"/>
      <c r="NU4" s="193"/>
      <c r="NV4" s="193"/>
      <c r="NW4" s="193"/>
      <c r="NX4" s="193"/>
      <c r="NY4" s="193"/>
      <c r="NZ4" s="193"/>
      <c r="OA4" s="193"/>
      <c r="OB4" s="193"/>
      <c r="OC4" s="193"/>
      <c r="OD4" s="193"/>
      <c r="OE4" s="193"/>
      <c r="OF4" s="193"/>
      <c r="OG4" s="193"/>
      <c r="OH4" s="193"/>
      <c r="OI4" s="193"/>
      <c r="OJ4" s="193"/>
      <c r="OK4" s="193"/>
      <c r="OL4" s="193"/>
      <c r="OM4" s="193"/>
      <c r="ON4" s="193"/>
      <c r="OO4" s="193"/>
      <c r="OP4" s="193"/>
      <c r="OQ4" s="193"/>
      <c r="OR4" s="193"/>
      <c r="OS4" s="193"/>
      <c r="OT4" s="193"/>
      <c r="OU4" s="193"/>
      <c r="OV4" s="193"/>
      <c r="OW4" s="193"/>
      <c r="OX4" s="193"/>
      <c r="OY4" s="193"/>
      <c r="OZ4" s="193"/>
      <c r="PA4" s="193"/>
      <c r="PB4" s="193"/>
      <c r="PC4" s="193"/>
      <c r="PD4" s="193"/>
      <c r="PE4" s="193"/>
      <c r="PF4" s="193"/>
      <c r="PG4" s="193"/>
      <c r="PH4" s="193"/>
      <c r="PI4" s="193"/>
      <c r="PJ4" s="193"/>
      <c r="PK4" s="193"/>
      <c r="PL4" s="193"/>
      <c r="PM4" s="193"/>
      <c r="PN4" s="193"/>
      <c r="PO4" s="193"/>
      <c r="PP4" s="193"/>
      <c r="PQ4" s="193"/>
      <c r="PR4" s="193"/>
      <c r="PS4" s="193"/>
      <c r="PT4" s="193"/>
      <c r="PU4" s="193"/>
      <c r="PV4" s="193"/>
      <c r="PW4" s="193"/>
      <c r="PX4" s="193"/>
      <c r="PY4" s="193"/>
      <c r="PZ4" s="193"/>
      <c r="QA4" s="193"/>
      <c r="QB4" s="193"/>
      <c r="QC4" s="193"/>
      <c r="QD4" s="193"/>
      <c r="QE4" s="193"/>
      <c r="QF4" s="193"/>
      <c r="QG4" s="193"/>
      <c r="QH4" s="193"/>
      <c r="QI4" s="193"/>
      <c r="QJ4" s="193"/>
      <c r="QK4" s="193"/>
      <c r="QL4" s="193"/>
      <c r="QM4" s="193"/>
      <c r="QN4" s="193"/>
      <c r="QO4" s="193"/>
      <c r="QP4" s="193"/>
      <c r="QQ4" s="193"/>
      <c r="QR4" s="193"/>
      <c r="QS4" s="193"/>
      <c r="QT4" s="193"/>
      <c r="QU4" s="193"/>
      <c r="QV4" s="193"/>
      <c r="QW4" s="193"/>
      <c r="QX4" s="193"/>
      <c r="QY4" s="193"/>
      <c r="QZ4" s="193"/>
      <c r="RA4" s="193"/>
      <c r="RB4" s="193"/>
      <c r="RC4" s="193"/>
      <c r="RD4" s="193"/>
      <c r="RE4" s="193"/>
      <c r="RF4" s="193"/>
      <c r="RG4" s="193"/>
      <c r="RH4" s="193"/>
      <c r="RI4" s="193"/>
      <c r="RJ4" s="193"/>
      <c r="RK4" s="193"/>
      <c r="RL4" s="193"/>
      <c r="RM4" s="193"/>
      <c r="RN4" s="193"/>
      <c r="RO4" s="193"/>
      <c r="RP4" s="193"/>
      <c r="RQ4" s="193"/>
      <c r="RR4" s="193"/>
      <c r="RS4" s="193"/>
      <c r="RT4" s="193"/>
      <c r="RU4" s="193"/>
      <c r="RV4" s="193"/>
      <c r="RW4" s="193"/>
      <c r="RX4" s="193"/>
      <c r="RY4" s="193"/>
      <c r="RZ4" s="193"/>
      <c r="SA4" s="193"/>
      <c r="SB4" s="193"/>
      <c r="SC4" s="193"/>
      <c r="SD4" s="193"/>
      <c r="SE4" s="193"/>
      <c r="SF4" s="193"/>
      <c r="SG4" s="193"/>
      <c r="SH4" s="193"/>
      <c r="SI4" s="193"/>
      <c r="SJ4" s="193"/>
      <c r="SK4" s="193"/>
      <c r="SL4" s="193"/>
      <c r="SM4" s="193"/>
      <c r="SN4" s="193"/>
      <c r="SO4" s="193"/>
      <c r="SP4" s="193"/>
      <c r="SQ4" s="193"/>
      <c r="SR4" s="193"/>
      <c r="SS4" s="193"/>
      <c r="ST4" s="193"/>
      <c r="SU4" s="193"/>
      <c r="SV4" s="193"/>
      <c r="SW4" s="193"/>
      <c r="SX4" s="193"/>
      <c r="SY4" s="193"/>
      <c r="SZ4" s="193"/>
      <c r="TA4" s="193"/>
      <c r="TB4" s="193"/>
      <c r="TC4" s="193"/>
      <c r="TD4" s="193"/>
      <c r="TE4" s="193"/>
      <c r="TF4" s="193"/>
      <c r="TG4" s="193"/>
      <c r="TH4" s="193"/>
      <c r="TI4" s="193"/>
      <c r="TJ4" s="193"/>
      <c r="TK4" s="193"/>
      <c r="TL4" s="193"/>
      <c r="TM4" s="193"/>
      <c r="TN4" s="193"/>
      <c r="TO4" s="193"/>
      <c r="TP4" s="193"/>
      <c r="TQ4" s="193"/>
      <c r="TR4" s="193"/>
      <c r="TS4" s="193"/>
      <c r="TT4" s="193"/>
      <c r="TU4" s="193"/>
      <c r="TV4" s="193"/>
      <c r="TW4" s="193"/>
      <c r="TX4" s="193"/>
      <c r="TY4" s="193"/>
      <c r="TZ4" s="193"/>
      <c r="UA4" s="193"/>
      <c r="UB4" s="193"/>
      <c r="UC4" s="193"/>
      <c r="UD4" s="193"/>
      <c r="UE4" s="193"/>
      <c r="UF4" s="193"/>
      <c r="UG4" s="193"/>
      <c r="UH4" s="193"/>
      <c r="UI4" s="193"/>
      <c r="UJ4" s="193"/>
      <c r="UK4" s="193"/>
      <c r="UL4" s="193"/>
      <c r="UM4" s="193"/>
      <c r="UN4" s="193"/>
      <c r="UO4" s="193"/>
      <c r="UP4" s="193"/>
      <c r="UQ4" s="193"/>
      <c r="UR4" s="193"/>
      <c r="US4" s="193"/>
      <c r="UT4" s="193"/>
      <c r="UU4" s="193"/>
      <c r="UV4" s="193"/>
      <c r="UW4" s="193"/>
      <c r="UX4" s="193"/>
      <c r="UY4" s="193"/>
      <c r="UZ4" s="193"/>
      <c r="VA4" s="193"/>
      <c r="VB4" s="193"/>
      <c r="VC4" s="193"/>
      <c r="VD4" s="193"/>
      <c r="VE4" s="193"/>
      <c r="VF4" s="193"/>
      <c r="VG4" s="193"/>
      <c r="VH4" s="193"/>
      <c r="VI4" s="193"/>
      <c r="VJ4" s="193"/>
      <c r="VK4" s="193"/>
      <c r="VL4" s="193"/>
      <c r="VM4" s="193"/>
      <c r="VN4" s="193"/>
      <c r="VO4" s="193"/>
      <c r="VP4" s="193"/>
      <c r="VQ4" s="193"/>
      <c r="VR4" s="193"/>
      <c r="VS4" s="193"/>
      <c r="VT4" s="193"/>
      <c r="VU4" s="193"/>
      <c r="VV4" s="193"/>
      <c r="VW4" s="193"/>
      <c r="VX4" s="193"/>
      <c r="VY4" s="193"/>
      <c r="VZ4" s="193"/>
      <c r="WA4" s="193"/>
      <c r="WB4" s="193"/>
      <c r="WC4" s="193"/>
      <c r="WD4" s="193"/>
      <c r="WE4" s="193"/>
      <c r="WF4" s="193"/>
      <c r="WG4" s="193"/>
      <c r="WH4" s="193"/>
      <c r="WI4" s="193"/>
      <c r="WJ4" s="193"/>
      <c r="WK4" s="193"/>
      <c r="WL4" s="193"/>
      <c r="WM4" s="193"/>
      <c r="WN4" s="193"/>
      <c r="WO4" s="193"/>
      <c r="WP4" s="193"/>
      <c r="WQ4" s="193"/>
      <c r="WR4" s="193"/>
      <c r="WS4" s="193"/>
      <c r="WT4" s="193"/>
      <c r="WU4" s="193"/>
      <c r="WV4" s="193"/>
      <c r="WW4" s="193"/>
      <c r="WX4" s="193"/>
      <c r="WY4" s="193"/>
      <c r="WZ4" s="193"/>
      <c r="XA4" s="193"/>
      <c r="XB4" s="193"/>
      <c r="XC4" s="193"/>
      <c r="XD4" s="193"/>
      <c r="XE4" s="193"/>
      <c r="XF4" s="193"/>
      <c r="XG4" s="193"/>
      <c r="XH4" s="193"/>
      <c r="XI4" s="193"/>
      <c r="XJ4" s="193"/>
      <c r="XK4" s="193"/>
      <c r="XL4" s="193"/>
      <c r="XM4" s="193"/>
      <c r="XN4" s="193"/>
      <c r="XO4" s="193"/>
      <c r="XP4" s="193"/>
      <c r="XQ4" s="193"/>
      <c r="XR4" s="193"/>
      <c r="XS4" s="193"/>
      <c r="XT4" s="193"/>
      <c r="XU4" s="193"/>
      <c r="XV4" s="193"/>
      <c r="XW4" s="193"/>
      <c r="XX4" s="193"/>
      <c r="XY4" s="193"/>
      <c r="XZ4" s="193"/>
      <c r="YA4" s="193"/>
      <c r="YB4" s="193"/>
      <c r="YC4" s="193"/>
      <c r="YD4" s="193"/>
      <c r="YE4" s="193"/>
      <c r="YF4" s="193"/>
      <c r="YG4" s="193"/>
      <c r="YH4" s="193"/>
      <c r="YI4" s="193"/>
      <c r="YJ4" s="193"/>
      <c r="YK4" s="193"/>
      <c r="YL4" s="193"/>
      <c r="YM4" s="193"/>
      <c r="YN4" s="193"/>
      <c r="YO4" s="193"/>
      <c r="YP4" s="193"/>
      <c r="YQ4" s="193"/>
      <c r="YR4" s="193"/>
      <c r="YS4" s="193"/>
      <c r="YT4" s="193"/>
      <c r="YU4" s="193"/>
      <c r="YV4" s="193"/>
      <c r="YW4" s="193"/>
      <c r="YX4" s="193"/>
      <c r="YY4" s="193"/>
      <c r="YZ4" s="193"/>
      <c r="ZA4" s="193"/>
      <c r="ZB4" s="193"/>
      <c r="ZC4" s="193"/>
      <c r="ZD4" s="193"/>
      <c r="ZE4" s="193"/>
      <c r="ZF4" s="193"/>
      <c r="ZG4" s="193"/>
      <c r="ZH4" s="193"/>
      <c r="ZI4" s="193"/>
      <c r="ZJ4" s="193"/>
      <c r="ZK4" s="193"/>
      <c r="ZL4" s="193"/>
      <c r="ZM4" s="193"/>
      <c r="ZN4" s="193"/>
      <c r="ZO4" s="193"/>
      <c r="ZP4" s="193"/>
      <c r="ZQ4" s="193"/>
      <c r="ZR4" s="193"/>
      <c r="ZS4" s="193"/>
      <c r="ZT4" s="193"/>
      <c r="ZU4" s="193"/>
      <c r="ZV4" s="193"/>
      <c r="ZW4" s="193"/>
      <c r="ZX4" s="193"/>
      <c r="ZY4" s="193"/>
      <c r="ZZ4" s="193"/>
      <c r="AAA4" s="193"/>
      <c r="AAB4" s="193"/>
      <c r="AAC4" s="193"/>
      <c r="AAD4" s="193"/>
      <c r="AAE4" s="193"/>
      <c r="AAF4" s="193"/>
      <c r="AAG4" s="193"/>
      <c r="AAH4" s="193"/>
      <c r="AAI4" s="193"/>
      <c r="AAJ4" s="193"/>
      <c r="AAK4" s="193"/>
      <c r="AAL4" s="193"/>
      <c r="AAM4" s="193"/>
      <c r="AAN4" s="193"/>
      <c r="AAO4" s="193"/>
      <c r="AAP4" s="193"/>
      <c r="AAQ4" s="193"/>
      <c r="AAR4" s="193"/>
      <c r="AAS4" s="193"/>
      <c r="AAT4" s="193"/>
      <c r="AAU4" s="193"/>
      <c r="AAV4" s="193"/>
      <c r="AAW4" s="193"/>
      <c r="AAX4" s="193"/>
      <c r="AAY4" s="193"/>
      <c r="AAZ4" s="193"/>
      <c r="ABA4" s="193"/>
      <c r="ABB4" s="193"/>
      <c r="ABC4" s="193"/>
      <c r="ABD4" s="193"/>
      <c r="ABE4" s="193"/>
      <c r="ABF4" s="193"/>
      <c r="ABG4" s="193"/>
      <c r="ABH4" s="193"/>
      <c r="ABI4" s="193"/>
      <c r="ABJ4" s="193"/>
      <c r="ABK4" s="193"/>
      <c r="ABL4" s="193"/>
      <c r="ABM4" s="193"/>
      <c r="ABN4" s="193"/>
      <c r="ABO4" s="193"/>
      <c r="ABP4" s="193"/>
      <c r="ABQ4" s="193"/>
      <c r="ABR4" s="193"/>
      <c r="ABS4" s="193"/>
      <c r="ABT4" s="193"/>
      <c r="ABU4" s="193"/>
      <c r="ABV4" s="193"/>
      <c r="ABW4" s="193"/>
      <c r="ABX4" s="193"/>
      <c r="ABY4" s="193"/>
      <c r="ABZ4" s="193"/>
      <c r="ACA4" s="193"/>
      <c r="ACB4" s="193"/>
      <c r="ACC4" s="193"/>
      <c r="ACD4" s="193"/>
      <c r="ACE4" s="193"/>
      <c r="ACF4" s="193"/>
      <c r="ACG4" s="193"/>
      <c r="ACH4" s="193"/>
      <c r="ACI4" s="193"/>
      <c r="ACJ4" s="193"/>
      <c r="ACK4" s="193"/>
      <c r="ACL4" s="193"/>
      <c r="ACM4" s="193"/>
      <c r="ACN4" s="193"/>
      <c r="ACO4" s="193"/>
      <c r="ACP4" s="193"/>
      <c r="ACQ4" s="193"/>
      <c r="ACR4" s="193"/>
      <c r="ACS4" s="193"/>
      <c r="ACT4" s="193"/>
      <c r="ACU4" s="193"/>
      <c r="ACV4" s="193"/>
      <c r="ACW4" s="193"/>
      <c r="ACX4" s="193"/>
      <c r="ACY4" s="193"/>
      <c r="ACZ4" s="193"/>
      <c r="ADA4" s="193"/>
      <c r="ADB4" s="193"/>
      <c r="ADC4" s="193"/>
      <c r="ADD4" s="193"/>
      <c r="ADE4" s="193"/>
      <c r="ADF4" s="193"/>
      <c r="ADG4" s="193"/>
      <c r="ADH4" s="193"/>
      <c r="ADI4" s="193"/>
      <c r="ADJ4" s="193"/>
      <c r="ADK4" s="193"/>
      <c r="ADL4" s="193"/>
      <c r="ADM4" s="193"/>
      <c r="ADN4" s="193"/>
      <c r="ADO4" s="193"/>
      <c r="ADP4" s="193"/>
      <c r="ADQ4" s="193"/>
      <c r="ADR4" s="193"/>
      <c r="ADS4" s="193"/>
      <c r="ADT4" s="193"/>
      <c r="ADU4" s="193"/>
      <c r="ADV4" s="193"/>
      <c r="ADW4" s="193"/>
      <c r="ADX4" s="193"/>
      <c r="ADY4" s="193"/>
      <c r="ADZ4" s="193"/>
      <c r="AEA4" s="193"/>
      <c r="AEB4" s="193"/>
      <c r="AEC4" s="193"/>
      <c r="AED4" s="193"/>
      <c r="AEE4" s="193"/>
      <c r="AEF4" s="193"/>
      <c r="AEG4" s="193"/>
      <c r="AEH4" s="193"/>
      <c r="AEI4" s="193"/>
      <c r="AEJ4" s="193"/>
      <c r="AEK4" s="193"/>
      <c r="AEL4" s="193"/>
      <c r="AEM4" s="193"/>
      <c r="AEN4" s="193"/>
      <c r="AEO4" s="193"/>
      <c r="AEP4" s="193"/>
      <c r="AEQ4" s="193"/>
      <c r="AER4" s="193"/>
      <c r="AES4" s="193"/>
      <c r="AET4" s="193"/>
      <c r="AEU4" s="193"/>
      <c r="AEV4" s="193"/>
      <c r="AEW4" s="193"/>
      <c r="AEX4" s="193"/>
      <c r="AEY4" s="193"/>
      <c r="AEZ4" s="193"/>
      <c r="AFA4" s="193"/>
      <c r="AFB4" s="193"/>
      <c r="AFC4" s="193"/>
      <c r="AFD4" s="193"/>
      <c r="AFE4" s="193"/>
      <c r="AFF4" s="193"/>
      <c r="AFG4" s="193"/>
      <c r="AFH4" s="193"/>
      <c r="AFI4" s="193"/>
      <c r="AFJ4" s="193"/>
      <c r="AFK4" s="193"/>
      <c r="AFL4" s="193"/>
      <c r="AFM4" s="193"/>
      <c r="AFN4" s="193"/>
      <c r="AFO4" s="193"/>
      <c r="AFP4" s="193"/>
      <c r="AFQ4" s="193"/>
      <c r="AFR4" s="193"/>
      <c r="AFS4" s="193"/>
      <c r="AFT4" s="193"/>
      <c r="AFU4" s="193"/>
      <c r="AFV4" s="193"/>
      <c r="AFW4" s="193"/>
      <c r="AFX4" s="193"/>
      <c r="AFY4" s="193"/>
      <c r="AFZ4" s="193"/>
      <c r="AGA4" s="193"/>
      <c r="AGB4" s="193"/>
      <c r="AGC4" s="193"/>
      <c r="AGD4" s="193"/>
      <c r="AGE4" s="193"/>
      <c r="AGF4" s="193"/>
      <c r="AGG4" s="193"/>
      <c r="AGH4" s="193"/>
      <c r="AGI4" s="193"/>
      <c r="AGJ4" s="193"/>
      <c r="AGK4" s="193"/>
      <c r="AGL4" s="193"/>
      <c r="AGM4" s="193"/>
      <c r="AGN4" s="193"/>
      <c r="AGO4" s="193"/>
      <c r="AGP4" s="193"/>
      <c r="AGQ4" s="193"/>
      <c r="AGR4" s="193"/>
      <c r="AGS4" s="193"/>
      <c r="AGT4" s="193"/>
      <c r="AGU4" s="193"/>
      <c r="AGV4" s="193"/>
      <c r="AGW4" s="193"/>
      <c r="AGX4" s="193"/>
      <c r="AGY4" s="193"/>
      <c r="AGZ4" s="193"/>
      <c r="AHA4" s="193"/>
      <c r="AHB4" s="193"/>
      <c r="AHC4" s="193"/>
      <c r="AHD4" s="193"/>
      <c r="AHE4" s="193"/>
      <c r="AHF4" s="193"/>
      <c r="AHG4" s="193"/>
      <c r="AHH4" s="193"/>
      <c r="AHI4" s="193"/>
      <c r="AHJ4" s="193"/>
      <c r="AHK4" s="193"/>
      <c r="AHL4" s="193"/>
      <c r="AHM4" s="193"/>
      <c r="AHN4" s="193"/>
      <c r="AHO4" s="193"/>
      <c r="AHP4" s="193"/>
      <c r="AHQ4" s="193"/>
      <c r="AHR4" s="193"/>
      <c r="AHS4" s="193"/>
      <c r="AHT4" s="193"/>
      <c r="AHU4" s="193"/>
      <c r="AHV4" s="193"/>
      <c r="AHW4" s="193"/>
      <c r="AHX4" s="193"/>
      <c r="AHY4" s="193"/>
      <c r="AHZ4" s="193"/>
      <c r="AIA4" s="193"/>
      <c r="AIB4" s="193"/>
      <c r="AIC4" s="193"/>
      <c r="AID4" s="193"/>
      <c r="AIE4" s="193"/>
      <c r="AIF4" s="193"/>
      <c r="AIG4" s="193"/>
      <c r="AIH4" s="193"/>
      <c r="AII4" s="193"/>
      <c r="AIJ4" s="193"/>
      <c r="AIK4" s="193"/>
      <c r="AIL4" s="193"/>
      <c r="AIM4" s="193"/>
      <c r="AIN4" s="193"/>
      <c r="AIO4" s="193"/>
      <c r="AIP4" s="193"/>
      <c r="AIQ4" s="193"/>
      <c r="AIR4" s="193"/>
      <c r="AIS4" s="193"/>
      <c r="AIT4" s="193"/>
      <c r="AIU4" s="193"/>
      <c r="AIV4" s="193"/>
      <c r="AIW4" s="193"/>
      <c r="AIX4" s="193"/>
      <c r="AIY4" s="193"/>
      <c r="AIZ4" s="193"/>
      <c r="AJA4" s="193"/>
      <c r="AJB4" s="193"/>
      <c r="AJC4" s="193"/>
      <c r="AJD4" s="193"/>
      <c r="AJE4" s="193"/>
      <c r="AJF4" s="193"/>
      <c r="AJG4" s="193"/>
      <c r="AJH4" s="193"/>
      <c r="AJI4" s="193"/>
      <c r="AJJ4" s="193"/>
      <c r="AJK4" s="193"/>
      <c r="AJL4" s="193"/>
      <c r="AJM4" s="193"/>
      <c r="AJN4" s="193"/>
      <c r="AJO4" s="193"/>
      <c r="AJP4" s="193"/>
      <c r="AJQ4" s="193"/>
      <c r="AJR4" s="193"/>
      <c r="AJS4" s="193"/>
      <c r="AJT4" s="193"/>
      <c r="AJU4" s="193"/>
      <c r="AJV4" s="193"/>
      <c r="AJW4" s="193"/>
      <c r="AJX4" s="193"/>
      <c r="AJY4" s="193"/>
      <c r="AJZ4" s="193"/>
      <c r="AKA4" s="193"/>
      <c r="AKB4" s="193"/>
      <c r="AKC4" s="193"/>
      <c r="AKD4" s="193"/>
      <c r="AKE4" s="193"/>
      <c r="AKF4" s="193"/>
      <c r="AKG4" s="193"/>
      <c r="AKH4" s="193"/>
      <c r="AKI4" s="193"/>
      <c r="AKJ4" s="193"/>
      <c r="AKK4" s="193"/>
      <c r="AKL4" s="193"/>
      <c r="AKM4" s="193"/>
      <c r="AKN4" s="193"/>
      <c r="AKO4" s="193"/>
      <c r="AKP4" s="193"/>
      <c r="AKQ4" s="193"/>
      <c r="AKR4" s="193"/>
      <c r="AKS4" s="193"/>
      <c r="AKT4" s="193"/>
      <c r="AKU4" s="193"/>
      <c r="AKV4" s="193"/>
      <c r="AKW4" s="193"/>
      <c r="AKX4" s="193"/>
      <c r="AKY4" s="193"/>
      <c r="AKZ4" s="193"/>
      <c r="ALA4" s="193"/>
      <c r="ALB4" s="193"/>
      <c r="ALC4" s="193"/>
      <c r="ALD4" s="193"/>
      <c r="ALE4" s="193"/>
      <c r="ALF4" s="193"/>
      <c r="ALG4" s="193"/>
      <c r="ALH4" s="193"/>
      <c r="ALI4" s="193"/>
      <c r="ALJ4" s="193"/>
      <c r="ALK4" s="193"/>
      <c r="ALL4" s="193"/>
      <c r="ALM4" s="193"/>
      <c r="ALN4" s="193"/>
      <c r="ALO4" s="193"/>
      <c r="ALP4" s="193"/>
      <c r="ALQ4" s="193"/>
      <c r="ALR4" s="193"/>
      <c r="ALS4" s="193"/>
      <c r="ALT4" s="193"/>
      <c r="ALU4" s="193"/>
      <c r="ALV4" s="193"/>
      <c r="ALW4" s="193"/>
    </row>
    <row r="5" spans="1:1017" ht="14.25">
      <c r="A5" s="10" t="s">
        <v>30</v>
      </c>
      <c r="B5" s="16"/>
      <c r="C5" s="16" t="s">
        <v>835</v>
      </c>
      <c r="D5" s="16"/>
      <c r="E5" s="16"/>
      <c r="F5" s="16" t="s">
        <v>33</v>
      </c>
      <c r="G5" s="16"/>
      <c r="H5" s="16">
        <v>2</v>
      </c>
      <c r="I5" s="16" t="s">
        <v>26</v>
      </c>
      <c r="J5" s="18">
        <v>0.5</v>
      </c>
      <c r="K5" s="18">
        <f>SUM(J5*H5)</f>
        <v>1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  <c r="IV5" s="193"/>
      <c r="IW5" s="193"/>
      <c r="IX5" s="193"/>
      <c r="IY5" s="193"/>
      <c r="IZ5" s="193"/>
      <c r="JA5" s="193"/>
      <c r="JB5" s="193"/>
      <c r="JC5" s="193"/>
      <c r="JD5" s="193"/>
      <c r="JE5" s="193"/>
      <c r="JF5" s="193"/>
      <c r="JG5" s="193"/>
      <c r="JH5" s="193"/>
      <c r="JI5" s="193"/>
      <c r="JJ5" s="193"/>
      <c r="JK5" s="193"/>
      <c r="JL5" s="193"/>
      <c r="JM5" s="193"/>
      <c r="JN5" s="193"/>
      <c r="JO5" s="193"/>
      <c r="JP5" s="193"/>
      <c r="JQ5" s="193"/>
      <c r="JR5" s="193"/>
      <c r="JS5" s="193"/>
      <c r="JT5" s="193"/>
      <c r="JU5" s="193"/>
      <c r="JV5" s="193"/>
      <c r="JW5" s="193"/>
      <c r="JX5" s="193"/>
      <c r="JY5" s="193"/>
      <c r="JZ5" s="193"/>
      <c r="KA5" s="193"/>
      <c r="KB5" s="193"/>
      <c r="KC5" s="193"/>
      <c r="KD5" s="193"/>
      <c r="KE5" s="193"/>
      <c r="KF5" s="193"/>
      <c r="KG5" s="193"/>
      <c r="KH5" s="193"/>
      <c r="KI5" s="193"/>
      <c r="KJ5" s="193"/>
      <c r="KK5" s="193"/>
      <c r="KL5" s="193"/>
      <c r="KM5" s="193"/>
      <c r="KN5" s="193"/>
      <c r="KO5" s="193"/>
      <c r="KP5" s="193"/>
      <c r="KQ5" s="193"/>
      <c r="KR5" s="193"/>
      <c r="KS5" s="193"/>
      <c r="KT5" s="193"/>
      <c r="KU5" s="193"/>
      <c r="KV5" s="193"/>
      <c r="KW5" s="193"/>
      <c r="KX5" s="193"/>
      <c r="KY5" s="193"/>
      <c r="KZ5" s="193"/>
      <c r="LA5" s="193"/>
      <c r="LB5" s="193"/>
      <c r="LC5" s="193"/>
      <c r="LD5" s="193"/>
      <c r="LE5" s="193"/>
      <c r="LF5" s="193"/>
      <c r="LG5" s="193"/>
      <c r="LH5" s="193"/>
      <c r="LI5" s="193"/>
      <c r="LJ5" s="193"/>
      <c r="LK5" s="193"/>
      <c r="LL5" s="193"/>
      <c r="LM5" s="193"/>
      <c r="LN5" s="193"/>
      <c r="LO5" s="193"/>
      <c r="LP5" s="193"/>
      <c r="LQ5" s="193"/>
      <c r="LR5" s="193"/>
      <c r="LS5" s="193"/>
      <c r="LT5" s="193"/>
      <c r="LU5" s="193"/>
      <c r="LV5" s="193"/>
      <c r="LW5" s="193"/>
      <c r="LX5" s="193"/>
      <c r="LY5" s="193"/>
      <c r="LZ5" s="193"/>
      <c r="MA5" s="193"/>
      <c r="MB5" s="193"/>
      <c r="MC5" s="193"/>
      <c r="MD5" s="193"/>
      <c r="ME5" s="193"/>
      <c r="MF5" s="193"/>
      <c r="MG5" s="193"/>
      <c r="MH5" s="193"/>
      <c r="MI5" s="193"/>
      <c r="MJ5" s="193"/>
      <c r="MK5" s="193"/>
      <c r="ML5" s="193"/>
      <c r="MM5" s="193"/>
      <c r="MN5" s="193"/>
      <c r="MO5" s="193"/>
      <c r="MP5" s="193"/>
      <c r="MQ5" s="193"/>
      <c r="MR5" s="193"/>
      <c r="MS5" s="193"/>
      <c r="MT5" s="193"/>
      <c r="MU5" s="193"/>
      <c r="MV5" s="193"/>
      <c r="MW5" s="193"/>
      <c r="MX5" s="193"/>
      <c r="MY5" s="193"/>
      <c r="MZ5" s="193"/>
      <c r="NA5" s="193"/>
      <c r="NB5" s="193"/>
      <c r="NC5" s="193"/>
      <c r="ND5" s="193"/>
      <c r="NE5" s="193"/>
      <c r="NF5" s="193"/>
      <c r="NG5" s="193"/>
      <c r="NH5" s="193"/>
      <c r="NI5" s="193"/>
      <c r="NJ5" s="193"/>
      <c r="NK5" s="193"/>
      <c r="NL5" s="193"/>
      <c r="NM5" s="193"/>
      <c r="NN5" s="193"/>
      <c r="NO5" s="193"/>
      <c r="NP5" s="193"/>
      <c r="NQ5" s="193"/>
      <c r="NR5" s="193"/>
      <c r="NS5" s="193"/>
      <c r="NT5" s="193"/>
      <c r="NU5" s="193"/>
      <c r="NV5" s="193"/>
      <c r="NW5" s="193"/>
      <c r="NX5" s="193"/>
      <c r="NY5" s="193"/>
      <c r="NZ5" s="193"/>
      <c r="OA5" s="193"/>
      <c r="OB5" s="193"/>
      <c r="OC5" s="193"/>
      <c r="OD5" s="193"/>
      <c r="OE5" s="193"/>
      <c r="OF5" s="193"/>
      <c r="OG5" s="193"/>
      <c r="OH5" s="193"/>
      <c r="OI5" s="193"/>
      <c r="OJ5" s="193"/>
      <c r="OK5" s="193"/>
      <c r="OL5" s="193"/>
      <c r="OM5" s="193"/>
      <c r="ON5" s="193"/>
      <c r="OO5" s="193"/>
      <c r="OP5" s="193"/>
      <c r="OQ5" s="193"/>
      <c r="OR5" s="193"/>
      <c r="OS5" s="193"/>
      <c r="OT5" s="193"/>
      <c r="OU5" s="193"/>
      <c r="OV5" s="193"/>
      <c r="OW5" s="193"/>
      <c r="OX5" s="193"/>
      <c r="OY5" s="193"/>
      <c r="OZ5" s="193"/>
      <c r="PA5" s="193"/>
      <c r="PB5" s="193"/>
      <c r="PC5" s="193"/>
      <c r="PD5" s="193"/>
      <c r="PE5" s="193"/>
      <c r="PF5" s="193"/>
      <c r="PG5" s="193"/>
      <c r="PH5" s="193"/>
      <c r="PI5" s="193"/>
      <c r="PJ5" s="193"/>
      <c r="PK5" s="193"/>
      <c r="PL5" s="193"/>
      <c r="PM5" s="193"/>
      <c r="PN5" s="193"/>
      <c r="PO5" s="193"/>
      <c r="PP5" s="193"/>
      <c r="PQ5" s="193"/>
      <c r="PR5" s="193"/>
      <c r="PS5" s="193"/>
      <c r="PT5" s="193"/>
      <c r="PU5" s="193"/>
      <c r="PV5" s="193"/>
      <c r="PW5" s="193"/>
      <c r="PX5" s="193"/>
      <c r="PY5" s="193"/>
      <c r="PZ5" s="193"/>
      <c r="QA5" s="193"/>
      <c r="QB5" s="193"/>
      <c r="QC5" s="193"/>
      <c r="QD5" s="193"/>
      <c r="QE5" s="193"/>
      <c r="QF5" s="193"/>
      <c r="QG5" s="193"/>
      <c r="QH5" s="193"/>
      <c r="QI5" s="193"/>
      <c r="QJ5" s="193"/>
      <c r="QK5" s="193"/>
      <c r="QL5" s="193"/>
      <c r="QM5" s="193"/>
      <c r="QN5" s="193"/>
      <c r="QO5" s="193"/>
      <c r="QP5" s="193"/>
      <c r="QQ5" s="193"/>
      <c r="QR5" s="193"/>
      <c r="QS5" s="193"/>
      <c r="QT5" s="193"/>
      <c r="QU5" s="193"/>
      <c r="QV5" s="193"/>
      <c r="QW5" s="193"/>
      <c r="QX5" s="193"/>
      <c r="QY5" s="193"/>
      <c r="QZ5" s="193"/>
      <c r="RA5" s="193"/>
      <c r="RB5" s="193"/>
      <c r="RC5" s="193"/>
      <c r="RD5" s="193"/>
      <c r="RE5" s="193"/>
      <c r="RF5" s="193"/>
      <c r="RG5" s="193"/>
      <c r="RH5" s="193"/>
      <c r="RI5" s="193"/>
      <c r="RJ5" s="193"/>
      <c r="RK5" s="193"/>
      <c r="RL5" s="193"/>
      <c r="RM5" s="193"/>
      <c r="RN5" s="193"/>
      <c r="RO5" s="193"/>
      <c r="RP5" s="193"/>
      <c r="RQ5" s="193"/>
      <c r="RR5" s="193"/>
      <c r="RS5" s="193"/>
      <c r="RT5" s="193"/>
      <c r="RU5" s="193"/>
      <c r="RV5" s="193"/>
      <c r="RW5" s="193"/>
      <c r="RX5" s="193"/>
      <c r="RY5" s="193"/>
      <c r="RZ5" s="193"/>
      <c r="SA5" s="193"/>
      <c r="SB5" s="193"/>
      <c r="SC5" s="193"/>
      <c r="SD5" s="193"/>
      <c r="SE5" s="193"/>
      <c r="SF5" s="193"/>
      <c r="SG5" s="193"/>
      <c r="SH5" s="193"/>
      <c r="SI5" s="193"/>
      <c r="SJ5" s="193"/>
      <c r="SK5" s="193"/>
      <c r="SL5" s="193"/>
      <c r="SM5" s="193"/>
      <c r="SN5" s="193"/>
      <c r="SO5" s="193"/>
      <c r="SP5" s="193"/>
      <c r="SQ5" s="193"/>
      <c r="SR5" s="193"/>
      <c r="SS5" s="193"/>
      <c r="ST5" s="193"/>
      <c r="SU5" s="193"/>
      <c r="SV5" s="193"/>
      <c r="SW5" s="193"/>
      <c r="SX5" s="193"/>
      <c r="SY5" s="193"/>
      <c r="SZ5" s="193"/>
      <c r="TA5" s="193"/>
      <c r="TB5" s="193"/>
      <c r="TC5" s="193"/>
      <c r="TD5" s="193"/>
      <c r="TE5" s="193"/>
      <c r="TF5" s="193"/>
      <c r="TG5" s="193"/>
      <c r="TH5" s="193"/>
      <c r="TI5" s="193"/>
      <c r="TJ5" s="193"/>
      <c r="TK5" s="193"/>
      <c r="TL5" s="193"/>
      <c r="TM5" s="193"/>
      <c r="TN5" s="193"/>
      <c r="TO5" s="193"/>
      <c r="TP5" s="193"/>
      <c r="TQ5" s="193"/>
      <c r="TR5" s="193"/>
      <c r="TS5" s="193"/>
      <c r="TT5" s="193"/>
      <c r="TU5" s="193"/>
      <c r="TV5" s="193"/>
      <c r="TW5" s="193"/>
      <c r="TX5" s="193"/>
      <c r="TY5" s="193"/>
      <c r="TZ5" s="193"/>
      <c r="UA5" s="193"/>
      <c r="UB5" s="193"/>
      <c r="UC5" s="193"/>
      <c r="UD5" s="193"/>
      <c r="UE5" s="193"/>
      <c r="UF5" s="193"/>
      <c r="UG5" s="193"/>
      <c r="UH5" s="193"/>
      <c r="UI5" s="193"/>
      <c r="UJ5" s="193"/>
      <c r="UK5" s="193"/>
      <c r="UL5" s="193"/>
      <c r="UM5" s="193"/>
      <c r="UN5" s="193"/>
      <c r="UO5" s="193"/>
      <c r="UP5" s="193"/>
      <c r="UQ5" s="193"/>
      <c r="UR5" s="193"/>
      <c r="US5" s="193"/>
      <c r="UT5" s="193"/>
      <c r="UU5" s="193"/>
      <c r="UV5" s="193"/>
      <c r="UW5" s="193"/>
      <c r="UX5" s="193"/>
      <c r="UY5" s="193"/>
      <c r="UZ5" s="193"/>
      <c r="VA5" s="193"/>
      <c r="VB5" s="193"/>
      <c r="VC5" s="193"/>
      <c r="VD5" s="193"/>
      <c r="VE5" s="193"/>
      <c r="VF5" s="193"/>
      <c r="VG5" s="193"/>
      <c r="VH5" s="193"/>
      <c r="VI5" s="193"/>
      <c r="VJ5" s="193"/>
      <c r="VK5" s="193"/>
      <c r="VL5" s="193"/>
      <c r="VM5" s="193"/>
      <c r="VN5" s="193"/>
      <c r="VO5" s="193"/>
      <c r="VP5" s="193"/>
      <c r="VQ5" s="193"/>
      <c r="VR5" s="193"/>
      <c r="VS5" s="193"/>
      <c r="VT5" s="193"/>
      <c r="VU5" s="193"/>
      <c r="VV5" s="193"/>
      <c r="VW5" s="193"/>
      <c r="VX5" s="193"/>
      <c r="VY5" s="193"/>
      <c r="VZ5" s="193"/>
      <c r="WA5" s="193"/>
      <c r="WB5" s="193"/>
      <c r="WC5" s="193"/>
      <c r="WD5" s="193"/>
      <c r="WE5" s="193"/>
      <c r="WF5" s="193"/>
      <c r="WG5" s="193"/>
      <c r="WH5" s="193"/>
      <c r="WI5" s="193"/>
      <c r="WJ5" s="193"/>
      <c r="WK5" s="193"/>
      <c r="WL5" s="193"/>
      <c r="WM5" s="193"/>
      <c r="WN5" s="193"/>
      <c r="WO5" s="193"/>
      <c r="WP5" s="193"/>
      <c r="WQ5" s="193"/>
      <c r="WR5" s="193"/>
      <c r="WS5" s="193"/>
      <c r="WT5" s="193"/>
      <c r="WU5" s="193"/>
      <c r="WV5" s="193"/>
      <c r="WW5" s="193"/>
      <c r="WX5" s="193"/>
      <c r="WY5" s="193"/>
      <c r="WZ5" s="193"/>
      <c r="XA5" s="193"/>
      <c r="XB5" s="193"/>
      <c r="XC5" s="193"/>
      <c r="XD5" s="193"/>
      <c r="XE5" s="193"/>
      <c r="XF5" s="193"/>
      <c r="XG5" s="193"/>
      <c r="XH5" s="193"/>
      <c r="XI5" s="193"/>
      <c r="XJ5" s="193"/>
      <c r="XK5" s="193"/>
      <c r="XL5" s="193"/>
      <c r="XM5" s="193"/>
      <c r="XN5" s="193"/>
      <c r="XO5" s="193"/>
      <c r="XP5" s="193"/>
      <c r="XQ5" s="193"/>
      <c r="XR5" s="193"/>
      <c r="XS5" s="193"/>
      <c r="XT5" s="193"/>
      <c r="XU5" s="193"/>
      <c r="XV5" s="193"/>
      <c r="XW5" s="193"/>
      <c r="XX5" s="193"/>
      <c r="XY5" s="193"/>
      <c r="XZ5" s="193"/>
      <c r="YA5" s="193"/>
      <c r="YB5" s="193"/>
      <c r="YC5" s="193"/>
      <c r="YD5" s="193"/>
      <c r="YE5" s="193"/>
      <c r="YF5" s="193"/>
      <c r="YG5" s="193"/>
      <c r="YH5" s="193"/>
      <c r="YI5" s="193"/>
      <c r="YJ5" s="193"/>
      <c r="YK5" s="193"/>
      <c r="YL5" s="193"/>
      <c r="YM5" s="193"/>
      <c r="YN5" s="193"/>
      <c r="YO5" s="193"/>
      <c r="YP5" s="193"/>
      <c r="YQ5" s="193"/>
      <c r="YR5" s="193"/>
      <c r="YS5" s="193"/>
      <c r="YT5" s="193"/>
      <c r="YU5" s="193"/>
      <c r="YV5" s="193"/>
      <c r="YW5" s="193"/>
      <c r="YX5" s="193"/>
      <c r="YY5" s="193"/>
      <c r="YZ5" s="193"/>
      <c r="ZA5" s="193"/>
      <c r="ZB5" s="193"/>
      <c r="ZC5" s="193"/>
      <c r="ZD5" s="193"/>
      <c r="ZE5" s="193"/>
      <c r="ZF5" s="193"/>
      <c r="ZG5" s="193"/>
      <c r="ZH5" s="193"/>
      <c r="ZI5" s="193"/>
      <c r="ZJ5" s="193"/>
      <c r="ZK5" s="193"/>
      <c r="ZL5" s="193"/>
      <c r="ZM5" s="193"/>
      <c r="ZN5" s="193"/>
      <c r="ZO5" s="193"/>
      <c r="ZP5" s="193"/>
      <c r="ZQ5" s="193"/>
      <c r="ZR5" s="193"/>
      <c r="ZS5" s="193"/>
      <c r="ZT5" s="193"/>
      <c r="ZU5" s="193"/>
      <c r="ZV5" s="193"/>
      <c r="ZW5" s="193"/>
      <c r="ZX5" s="193"/>
      <c r="ZY5" s="193"/>
      <c r="ZZ5" s="193"/>
      <c r="AAA5" s="193"/>
      <c r="AAB5" s="193"/>
      <c r="AAC5" s="193"/>
      <c r="AAD5" s="193"/>
      <c r="AAE5" s="193"/>
      <c r="AAF5" s="193"/>
      <c r="AAG5" s="193"/>
      <c r="AAH5" s="193"/>
      <c r="AAI5" s="193"/>
      <c r="AAJ5" s="193"/>
      <c r="AAK5" s="193"/>
      <c r="AAL5" s="193"/>
      <c r="AAM5" s="193"/>
      <c r="AAN5" s="193"/>
      <c r="AAO5" s="193"/>
      <c r="AAP5" s="193"/>
      <c r="AAQ5" s="193"/>
      <c r="AAR5" s="193"/>
      <c r="AAS5" s="193"/>
      <c r="AAT5" s="193"/>
      <c r="AAU5" s="193"/>
      <c r="AAV5" s="193"/>
      <c r="AAW5" s="193"/>
      <c r="AAX5" s="193"/>
      <c r="AAY5" s="193"/>
      <c r="AAZ5" s="193"/>
      <c r="ABA5" s="193"/>
      <c r="ABB5" s="193"/>
      <c r="ABC5" s="193"/>
      <c r="ABD5" s="193"/>
      <c r="ABE5" s="193"/>
      <c r="ABF5" s="193"/>
      <c r="ABG5" s="193"/>
      <c r="ABH5" s="193"/>
      <c r="ABI5" s="193"/>
      <c r="ABJ5" s="193"/>
      <c r="ABK5" s="193"/>
      <c r="ABL5" s="193"/>
      <c r="ABM5" s="193"/>
      <c r="ABN5" s="193"/>
      <c r="ABO5" s="193"/>
      <c r="ABP5" s="193"/>
      <c r="ABQ5" s="193"/>
      <c r="ABR5" s="193"/>
      <c r="ABS5" s="193"/>
      <c r="ABT5" s="193"/>
      <c r="ABU5" s="193"/>
      <c r="ABV5" s="193"/>
      <c r="ABW5" s="193"/>
      <c r="ABX5" s="193"/>
      <c r="ABY5" s="193"/>
      <c r="ABZ5" s="193"/>
      <c r="ACA5" s="193"/>
      <c r="ACB5" s="193"/>
      <c r="ACC5" s="193"/>
      <c r="ACD5" s="193"/>
      <c r="ACE5" s="193"/>
      <c r="ACF5" s="193"/>
      <c r="ACG5" s="193"/>
      <c r="ACH5" s="193"/>
      <c r="ACI5" s="193"/>
      <c r="ACJ5" s="193"/>
      <c r="ACK5" s="193"/>
      <c r="ACL5" s="193"/>
      <c r="ACM5" s="193"/>
      <c r="ACN5" s="193"/>
      <c r="ACO5" s="193"/>
      <c r="ACP5" s="193"/>
      <c r="ACQ5" s="193"/>
      <c r="ACR5" s="193"/>
      <c r="ACS5" s="193"/>
      <c r="ACT5" s="193"/>
      <c r="ACU5" s="193"/>
      <c r="ACV5" s="193"/>
      <c r="ACW5" s="193"/>
      <c r="ACX5" s="193"/>
      <c r="ACY5" s="193"/>
      <c r="ACZ5" s="193"/>
      <c r="ADA5" s="193"/>
      <c r="ADB5" s="193"/>
      <c r="ADC5" s="193"/>
      <c r="ADD5" s="193"/>
      <c r="ADE5" s="193"/>
      <c r="ADF5" s="193"/>
      <c r="ADG5" s="193"/>
      <c r="ADH5" s="193"/>
      <c r="ADI5" s="193"/>
      <c r="ADJ5" s="193"/>
      <c r="ADK5" s="193"/>
      <c r="ADL5" s="193"/>
      <c r="ADM5" s="193"/>
      <c r="ADN5" s="193"/>
      <c r="ADO5" s="193"/>
      <c r="ADP5" s="193"/>
      <c r="ADQ5" s="193"/>
      <c r="ADR5" s="193"/>
      <c r="ADS5" s="193"/>
      <c r="ADT5" s="193"/>
      <c r="ADU5" s="193"/>
      <c r="ADV5" s="193"/>
      <c r="ADW5" s="193"/>
      <c r="ADX5" s="193"/>
      <c r="ADY5" s="193"/>
      <c r="ADZ5" s="193"/>
      <c r="AEA5" s="193"/>
      <c r="AEB5" s="193"/>
      <c r="AEC5" s="193"/>
      <c r="AED5" s="193"/>
      <c r="AEE5" s="193"/>
      <c r="AEF5" s="193"/>
      <c r="AEG5" s="193"/>
      <c r="AEH5" s="193"/>
      <c r="AEI5" s="193"/>
      <c r="AEJ5" s="193"/>
      <c r="AEK5" s="193"/>
      <c r="AEL5" s="193"/>
      <c r="AEM5" s="193"/>
      <c r="AEN5" s="193"/>
      <c r="AEO5" s="193"/>
      <c r="AEP5" s="193"/>
      <c r="AEQ5" s="193"/>
      <c r="AER5" s="193"/>
      <c r="AES5" s="193"/>
      <c r="AET5" s="193"/>
      <c r="AEU5" s="193"/>
      <c r="AEV5" s="193"/>
      <c r="AEW5" s="193"/>
      <c r="AEX5" s="193"/>
      <c r="AEY5" s="193"/>
      <c r="AEZ5" s="193"/>
      <c r="AFA5" s="193"/>
      <c r="AFB5" s="193"/>
      <c r="AFC5" s="193"/>
      <c r="AFD5" s="193"/>
      <c r="AFE5" s="193"/>
      <c r="AFF5" s="193"/>
      <c r="AFG5" s="193"/>
      <c r="AFH5" s="193"/>
      <c r="AFI5" s="193"/>
      <c r="AFJ5" s="193"/>
      <c r="AFK5" s="193"/>
      <c r="AFL5" s="193"/>
      <c r="AFM5" s="193"/>
      <c r="AFN5" s="193"/>
      <c r="AFO5" s="193"/>
      <c r="AFP5" s="193"/>
      <c r="AFQ5" s="193"/>
      <c r="AFR5" s="193"/>
      <c r="AFS5" s="193"/>
      <c r="AFT5" s="193"/>
      <c r="AFU5" s="193"/>
      <c r="AFV5" s="193"/>
      <c r="AFW5" s="193"/>
      <c r="AFX5" s="193"/>
      <c r="AFY5" s="193"/>
      <c r="AFZ5" s="193"/>
      <c r="AGA5" s="193"/>
      <c r="AGB5" s="193"/>
      <c r="AGC5" s="193"/>
      <c r="AGD5" s="193"/>
      <c r="AGE5" s="193"/>
      <c r="AGF5" s="193"/>
      <c r="AGG5" s="193"/>
      <c r="AGH5" s="193"/>
      <c r="AGI5" s="193"/>
      <c r="AGJ5" s="193"/>
      <c r="AGK5" s="193"/>
      <c r="AGL5" s="193"/>
      <c r="AGM5" s="193"/>
      <c r="AGN5" s="193"/>
      <c r="AGO5" s="193"/>
      <c r="AGP5" s="193"/>
      <c r="AGQ5" s="193"/>
      <c r="AGR5" s="193"/>
      <c r="AGS5" s="193"/>
      <c r="AGT5" s="193"/>
      <c r="AGU5" s="193"/>
      <c r="AGV5" s="193"/>
      <c r="AGW5" s="193"/>
      <c r="AGX5" s="193"/>
      <c r="AGY5" s="193"/>
      <c r="AGZ5" s="193"/>
      <c r="AHA5" s="193"/>
      <c r="AHB5" s="193"/>
      <c r="AHC5" s="193"/>
      <c r="AHD5" s="193"/>
      <c r="AHE5" s="193"/>
      <c r="AHF5" s="193"/>
      <c r="AHG5" s="193"/>
      <c r="AHH5" s="193"/>
      <c r="AHI5" s="193"/>
      <c r="AHJ5" s="193"/>
      <c r="AHK5" s="193"/>
      <c r="AHL5" s="193"/>
      <c r="AHM5" s="193"/>
      <c r="AHN5" s="193"/>
      <c r="AHO5" s="193"/>
      <c r="AHP5" s="193"/>
      <c r="AHQ5" s="193"/>
      <c r="AHR5" s="193"/>
      <c r="AHS5" s="193"/>
      <c r="AHT5" s="193"/>
      <c r="AHU5" s="193"/>
      <c r="AHV5" s="193"/>
      <c r="AHW5" s="193"/>
      <c r="AHX5" s="193"/>
      <c r="AHY5" s="193"/>
      <c r="AHZ5" s="193"/>
      <c r="AIA5" s="193"/>
      <c r="AIB5" s="193"/>
      <c r="AIC5" s="193"/>
      <c r="AID5" s="193"/>
      <c r="AIE5" s="193"/>
      <c r="AIF5" s="193"/>
      <c r="AIG5" s="193"/>
      <c r="AIH5" s="193"/>
      <c r="AII5" s="193"/>
      <c r="AIJ5" s="193"/>
      <c r="AIK5" s="193"/>
      <c r="AIL5" s="193"/>
      <c r="AIM5" s="193"/>
      <c r="AIN5" s="193"/>
      <c r="AIO5" s="193"/>
      <c r="AIP5" s="193"/>
      <c r="AIQ5" s="193"/>
      <c r="AIR5" s="193"/>
      <c r="AIS5" s="193"/>
      <c r="AIT5" s="193"/>
      <c r="AIU5" s="193"/>
      <c r="AIV5" s="193"/>
      <c r="AIW5" s="193"/>
      <c r="AIX5" s="193"/>
      <c r="AIY5" s="193"/>
      <c r="AIZ5" s="193"/>
      <c r="AJA5" s="193"/>
      <c r="AJB5" s="193"/>
      <c r="AJC5" s="193"/>
      <c r="AJD5" s="193"/>
      <c r="AJE5" s="193"/>
      <c r="AJF5" s="193"/>
      <c r="AJG5" s="193"/>
      <c r="AJH5" s="193"/>
      <c r="AJI5" s="193"/>
      <c r="AJJ5" s="193"/>
      <c r="AJK5" s="193"/>
      <c r="AJL5" s="193"/>
      <c r="AJM5" s="193"/>
      <c r="AJN5" s="193"/>
      <c r="AJO5" s="193"/>
      <c r="AJP5" s="193"/>
      <c r="AJQ5" s="193"/>
      <c r="AJR5" s="193"/>
      <c r="AJS5" s="193"/>
      <c r="AJT5" s="193"/>
      <c r="AJU5" s="193"/>
      <c r="AJV5" s="193"/>
      <c r="AJW5" s="193"/>
      <c r="AJX5" s="193"/>
      <c r="AJY5" s="193"/>
      <c r="AJZ5" s="193"/>
      <c r="AKA5" s="193"/>
      <c r="AKB5" s="193"/>
      <c r="AKC5" s="193"/>
      <c r="AKD5" s="193"/>
      <c r="AKE5" s="193"/>
      <c r="AKF5" s="193"/>
      <c r="AKG5" s="193"/>
      <c r="AKH5" s="193"/>
      <c r="AKI5" s="193"/>
      <c r="AKJ5" s="193"/>
      <c r="AKK5" s="193"/>
      <c r="AKL5" s="193"/>
      <c r="AKM5" s="193"/>
      <c r="AKN5" s="193"/>
      <c r="AKO5" s="193"/>
      <c r="AKP5" s="193"/>
      <c r="AKQ5" s="193"/>
      <c r="AKR5" s="193"/>
      <c r="AKS5" s="193"/>
      <c r="AKT5" s="193"/>
      <c r="AKU5" s="193"/>
      <c r="AKV5" s="193"/>
      <c r="AKW5" s="193"/>
      <c r="AKX5" s="193"/>
      <c r="AKY5" s="193"/>
      <c r="AKZ5" s="193"/>
      <c r="ALA5" s="193"/>
      <c r="ALB5" s="193"/>
      <c r="ALC5" s="193"/>
      <c r="ALD5" s="193"/>
      <c r="ALE5" s="193"/>
      <c r="ALF5" s="193"/>
      <c r="ALG5" s="193"/>
      <c r="ALH5" s="193"/>
      <c r="ALI5" s="193"/>
      <c r="ALJ5" s="193"/>
      <c r="ALK5" s="193"/>
      <c r="ALL5" s="193"/>
      <c r="ALM5" s="193"/>
      <c r="ALN5" s="193"/>
      <c r="ALO5" s="193"/>
      <c r="ALP5" s="193"/>
      <c r="ALQ5" s="193"/>
      <c r="ALR5" s="193"/>
      <c r="ALS5" s="193"/>
      <c r="ALT5" s="193"/>
      <c r="ALU5" s="193"/>
      <c r="ALV5" s="193"/>
      <c r="ALW5" s="193"/>
    </row>
    <row r="6" spans="1:1017" ht="14.25">
      <c r="A6" s="10" t="s">
        <v>30</v>
      </c>
      <c r="B6" s="16"/>
      <c r="C6" s="16" t="s">
        <v>836</v>
      </c>
      <c r="D6" s="16"/>
      <c r="E6" s="16"/>
      <c r="F6" s="16" t="s">
        <v>33</v>
      </c>
      <c r="G6" s="16"/>
      <c r="H6" s="16">
        <v>1</v>
      </c>
      <c r="I6" s="16" t="s">
        <v>26</v>
      </c>
      <c r="J6" s="18">
        <v>0.5</v>
      </c>
      <c r="K6" s="18">
        <f>SUM(J6*H6)</f>
        <v>0.5</v>
      </c>
      <c r="L6" s="194"/>
      <c r="M6" s="18"/>
      <c r="N6" s="18"/>
      <c r="O6" s="19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</row>
    <row r="7" spans="1:1017" ht="14.25">
      <c r="A7" s="10" t="s">
        <v>30</v>
      </c>
      <c r="B7" s="16"/>
      <c r="C7" s="16" t="s">
        <v>837</v>
      </c>
      <c r="D7" s="16"/>
      <c r="E7" s="16"/>
      <c r="F7" s="16" t="s">
        <v>33</v>
      </c>
      <c r="G7" s="16"/>
      <c r="H7" s="16">
        <v>1</v>
      </c>
      <c r="I7" s="16" t="s">
        <v>26</v>
      </c>
      <c r="J7" s="18">
        <v>2</v>
      </c>
      <c r="K7" s="18">
        <f>SUM(J7*H7)</f>
        <v>2</v>
      </c>
      <c r="L7" s="194"/>
      <c r="M7" s="18"/>
      <c r="N7" s="18">
        <f>SUM(M7*H7)</f>
        <v>0</v>
      </c>
      <c r="O7" s="19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</row>
    <row r="8" spans="1:1017" ht="14.25">
      <c r="A8" s="10"/>
      <c r="B8" s="16"/>
      <c r="C8" s="16"/>
      <c r="D8" s="16"/>
      <c r="E8" s="16"/>
      <c r="F8" s="16"/>
      <c r="G8" s="16"/>
      <c r="H8" s="16"/>
      <c r="I8" s="16"/>
      <c r="J8" s="18"/>
      <c r="K8" s="18"/>
      <c r="L8" s="194"/>
      <c r="M8" s="18"/>
      <c r="N8" s="18"/>
      <c r="O8" s="194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</row>
    <row r="9" spans="1:1017" ht="14.25">
      <c r="A9" s="10" t="s">
        <v>21</v>
      </c>
      <c r="B9" s="10" t="s">
        <v>838</v>
      </c>
      <c r="C9" s="10" t="s">
        <v>839</v>
      </c>
      <c r="D9" s="10"/>
      <c r="E9" s="10"/>
      <c r="F9" s="10" t="s">
        <v>840</v>
      </c>
      <c r="G9" s="10"/>
      <c r="H9" s="10">
        <v>4</v>
      </c>
      <c r="I9" s="10" t="s">
        <v>26</v>
      </c>
      <c r="J9" s="195">
        <v>0.6</v>
      </c>
      <c r="K9" s="18">
        <f>SUM(J9*H9)</f>
        <v>2.4</v>
      </c>
      <c r="L9" s="175"/>
      <c r="M9" s="195"/>
      <c r="N9" s="18"/>
      <c r="O9" s="175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</row>
    <row r="10" spans="1:1017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017" ht="14.25">
      <c r="A11" s="16" t="s">
        <v>115</v>
      </c>
      <c r="B11" s="10" t="s">
        <v>841</v>
      </c>
      <c r="C11" s="10" t="s">
        <v>842</v>
      </c>
      <c r="D11" s="10"/>
      <c r="E11" s="10"/>
      <c r="F11" s="10" t="s">
        <v>843</v>
      </c>
      <c r="G11" s="10">
        <v>908</v>
      </c>
      <c r="H11" s="10">
        <v>1</v>
      </c>
      <c r="I11" s="10" t="s">
        <v>26</v>
      </c>
      <c r="J11" s="18">
        <v>3.16</v>
      </c>
      <c r="K11" s="18">
        <f>SUM(J11*H11)</f>
        <v>3.16</v>
      </c>
      <c r="L11" s="10"/>
      <c r="M11" s="10"/>
      <c r="N11" s="10"/>
      <c r="O11" s="37"/>
      <c r="P11" s="37"/>
      <c r="Q11" s="37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</row>
    <row r="12" spans="1:1017" ht="14.25">
      <c r="A12" s="16" t="s">
        <v>115</v>
      </c>
      <c r="B12" s="10" t="s">
        <v>844</v>
      </c>
      <c r="C12" s="10" t="s">
        <v>845</v>
      </c>
      <c r="D12" s="10"/>
      <c r="E12" s="10"/>
      <c r="F12" s="10" t="s">
        <v>843</v>
      </c>
      <c r="G12" s="10">
        <v>909</v>
      </c>
      <c r="H12" s="10">
        <v>1</v>
      </c>
      <c r="I12" s="10" t="s">
        <v>26</v>
      </c>
      <c r="J12" s="18">
        <v>3.96</v>
      </c>
      <c r="K12" s="18">
        <f>SUM(J12*H12)</f>
        <v>3.96</v>
      </c>
      <c r="L12" s="10"/>
      <c r="M12" s="10"/>
      <c r="N12" s="10"/>
      <c r="O12" s="37"/>
      <c r="P12" s="37"/>
      <c r="Q12" s="3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</row>
    <row r="13" spans="1:1017" ht="14.25">
      <c r="A13" s="10" t="s">
        <v>115</v>
      </c>
      <c r="B13" s="10" t="s">
        <v>846</v>
      </c>
      <c r="C13" s="10" t="s">
        <v>847</v>
      </c>
      <c r="D13" s="10"/>
      <c r="E13" s="10"/>
      <c r="F13" s="119" t="s">
        <v>160</v>
      </c>
      <c r="G13" s="10" t="s">
        <v>848</v>
      </c>
      <c r="H13" s="10">
        <v>1</v>
      </c>
      <c r="I13" s="10" t="s">
        <v>26</v>
      </c>
      <c r="J13" s="195">
        <v>5.4</v>
      </c>
      <c r="K13" s="18">
        <f>SUM(J13*H13)</f>
        <v>5.4</v>
      </c>
      <c r="L13" s="37"/>
      <c r="M13" s="37"/>
      <c r="N13" s="37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</row>
    <row r="14" spans="1:1017" ht="14.25">
      <c r="A14" s="10" t="s">
        <v>115</v>
      </c>
      <c r="B14" t="s">
        <v>849</v>
      </c>
      <c r="C14" s="119" t="s">
        <v>850</v>
      </c>
      <c r="D14" s="119"/>
      <c r="E14" s="119"/>
      <c r="F14" s="119" t="s">
        <v>160</v>
      </c>
      <c r="G14" s="119" t="s">
        <v>851</v>
      </c>
      <c r="H14" s="119">
        <v>1</v>
      </c>
      <c r="I14" s="119" t="s">
        <v>26</v>
      </c>
      <c r="J14" s="196">
        <v>1.82</v>
      </c>
      <c r="K14" s="18">
        <f>SUM(J14*H14)</f>
        <v>1.82</v>
      </c>
      <c r="L14" s="37"/>
      <c r="M14" s="37"/>
      <c r="N14" s="37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</row>
    <row r="15" spans="1:1017" ht="14.25">
      <c r="A15" s="138" t="s">
        <v>115</v>
      </c>
      <c r="B15" s="25" t="s">
        <v>307</v>
      </c>
      <c r="C15" s="138" t="s">
        <v>308</v>
      </c>
      <c r="D15" s="25"/>
      <c r="E15" s="25"/>
      <c r="F15" s="25" t="s">
        <v>160</v>
      </c>
      <c r="G15" s="51" t="s">
        <v>309</v>
      </c>
      <c r="H15" s="25">
        <v>4</v>
      </c>
      <c r="I15" s="25" t="s">
        <v>26</v>
      </c>
      <c r="J15" s="53">
        <v>0.55859999999999999</v>
      </c>
      <c r="K15" s="60">
        <f>H15*J15</f>
        <v>2.2343999999999999</v>
      </c>
      <c r="L15" s="175"/>
      <c r="M15" s="53"/>
      <c r="N15" s="18"/>
      <c r="O15" s="175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</row>
    <row r="16" spans="1:1017" ht="14.25">
      <c r="A16" s="10"/>
      <c r="C16" s="119"/>
      <c r="D16" s="119"/>
      <c r="E16" s="119"/>
      <c r="F16" s="119"/>
      <c r="G16" s="119"/>
      <c r="H16" s="119"/>
      <c r="I16" s="119"/>
      <c r="J16" s="196"/>
      <c r="K16" s="18"/>
      <c r="L16" s="37"/>
      <c r="M16" s="37"/>
      <c r="N16" s="37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</row>
    <row r="17" spans="1:1024" ht="14.25">
      <c r="A17" s="16" t="s">
        <v>115</v>
      </c>
      <c r="B17" s="16"/>
      <c r="C17" s="138" t="s">
        <v>852</v>
      </c>
      <c r="D17" s="16"/>
      <c r="E17" s="16"/>
      <c r="F17" s="16" t="s">
        <v>671</v>
      </c>
      <c r="G17" s="16" t="s">
        <v>853</v>
      </c>
      <c r="H17" s="16">
        <v>1</v>
      </c>
      <c r="I17" s="16" t="s">
        <v>26</v>
      </c>
      <c r="J17" s="18">
        <v>0.41</v>
      </c>
      <c r="K17" s="18">
        <f>SUM(J17*H17)</f>
        <v>0.41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</row>
    <row r="18" spans="1:1024" ht="14.25">
      <c r="A18" s="10"/>
      <c r="C18" s="119"/>
      <c r="D18" s="119"/>
      <c r="E18" s="119"/>
      <c r="F18" s="119"/>
      <c r="G18" s="119"/>
      <c r="H18" s="119"/>
      <c r="I18" s="119"/>
      <c r="J18" s="196"/>
      <c r="K18" s="18"/>
      <c r="L18" s="37"/>
      <c r="M18" s="37"/>
      <c r="N18" s="37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</row>
    <row r="19" spans="1:1024" ht="14.25">
      <c r="A19" s="10" t="s">
        <v>115</v>
      </c>
      <c r="B19" s="16"/>
      <c r="C19" s="16" t="s">
        <v>854</v>
      </c>
      <c r="D19" s="16"/>
      <c r="E19" s="16"/>
      <c r="F19" s="16" t="s">
        <v>855</v>
      </c>
      <c r="G19" s="16" t="s">
        <v>856</v>
      </c>
      <c r="H19" s="16">
        <v>1</v>
      </c>
      <c r="I19" s="16" t="s">
        <v>26</v>
      </c>
      <c r="J19" s="18">
        <v>25</v>
      </c>
      <c r="K19" s="18">
        <f t="shared" ref="K19:K25" si="0">SUM(J19*H19)</f>
        <v>25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</row>
    <row r="20" spans="1:1024" ht="14.25">
      <c r="A20" s="10" t="s">
        <v>115</v>
      </c>
      <c r="B20" s="16"/>
      <c r="C20" s="16" t="s">
        <v>857</v>
      </c>
      <c r="D20" s="16"/>
      <c r="E20" s="16"/>
      <c r="F20" s="16" t="s">
        <v>855</v>
      </c>
      <c r="G20" s="16" t="s">
        <v>858</v>
      </c>
      <c r="H20" s="16">
        <v>1</v>
      </c>
      <c r="I20" s="16" t="s">
        <v>26</v>
      </c>
      <c r="J20" s="18">
        <v>25</v>
      </c>
      <c r="K20" s="18">
        <f t="shared" si="0"/>
        <v>25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</row>
    <row r="21" spans="1:1024" ht="14.25">
      <c r="A21" s="10" t="s">
        <v>115</v>
      </c>
      <c r="B21" s="16"/>
      <c r="C21" s="16" t="s">
        <v>859</v>
      </c>
      <c r="D21" s="16"/>
      <c r="E21" s="16"/>
      <c r="F21" s="16" t="s">
        <v>855</v>
      </c>
      <c r="G21" s="16"/>
      <c r="H21" s="16">
        <v>1</v>
      </c>
      <c r="I21" s="16" t="s">
        <v>26</v>
      </c>
      <c r="J21" s="18">
        <v>25</v>
      </c>
      <c r="K21" s="18">
        <f t="shared" si="0"/>
        <v>25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</row>
    <row r="22" spans="1:1024" ht="14.25">
      <c r="A22" s="37"/>
      <c r="B22" s="37"/>
      <c r="C22" s="37"/>
      <c r="D22" s="37"/>
      <c r="E22" s="37"/>
      <c r="F22" s="37"/>
      <c r="G22" s="37"/>
      <c r="H22" s="37"/>
      <c r="I22" s="37"/>
      <c r="J22" s="197"/>
      <c r="K22" s="18">
        <f t="shared" si="0"/>
        <v>0</v>
      </c>
      <c r="L22" s="37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</row>
    <row r="23" spans="1:1024" ht="14.25">
      <c r="A23" s="10" t="s">
        <v>115</v>
      </c>
      <c r="B23" s="10" t="s">
        <v>860</v>
      </c>
      <c r="C23" s="10" t="s">
        <v>861</v>
      </c>
      <c r="D23" s="10"/>
      <c r="E23" s="10"/>
      <c r="F23" s="10" t="s">
        <v>862</v>
      </c>
      <c r="G23" s="10" t="s">
        <v>863</v>
      </c>
      <c r="H23" s="10">
        <v>1</v>
      </c>
      <c r="I23" s="10" t="s">
        <v>26</v>
      </c>
      <c r="J23" s="195">
        <v>24.97</v>
      </c>
      <c r="K23" s="18">
        <f t="shared" si="0"/>
        <v>24.97</v>
      </c>
      <c r="L23" s="37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</row>
    <row r="24" spans="1:1024" ht="14.25">
      <c r="A24" s="37"/>
      <c r="B24" s="37"/>
      <c r="C24" s="37"/>
      <c r="D24" s="37"/>
      <c r="E24" s="37"/>
      <c r="F24" s="37"/>
      <c r="G24" s="37"/>
      <c r="H24" s="37"/>
      <c r="I24" s="37"/>
      <c r="J24" s="197"/>
      <c r="K24" s="18">
        <f t="shared" si="0"/>
        <v>0</v>
      </c>
      <c r="L24" s="37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</row>
    <row r="25" spans="1:1024" ht="14.25">
      <c r="A25" s="10" t="s">
        <v>115</v>
      </c>
      <c r="B25" s="10" t="s">
        <v>864</v>
      </c>
      <c r="C25" s="10" t="s">
        <v>865</v>
      </c>
      <c r="D25" s="10"/>
      <c r="E25" s="10"/>
      <c r="F25" s="10" t="s">
        <v>866</v>
      </c>
      <c r="G25" s="10"/>
      <c r="H25" s="10">
        <v>1</v>
      </c>
      <c r="I25" s="10" t="s">
        <v>26</v>
      </c>
      <c r="J25" s="195">
        <v>5.82</v>
      </c>
      <c r="K25" s="18">
        <f t="shared" si="0"/>
        <v>5.82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19"/>
      <c r="ALY25" s="119"/>
    </row>
    <row r="26" spans="1:1024" ht="14.25">
      <c r="A26" s="10"/>
      <c r="B26" s="10"/>
      <c r="C26" s="10"/>
      <c r="D26" s="10"/>
      <c r="E26" s="10"/>
      <c r="F26" s="10"/>
      <c r="G26" s="10"/>
      <c r="H26" s="10"/>
      <c r="I26" s="10"/>
      <c r="J26" s="195"/>
      <c r="K26" s="18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19"/>
      <c r="ALY26" s="119"/>
    </row>
    <row r="27" spans="1:1024" ht="14.25">
      <c r="A27" s="16" t="s">
        <v>115</v>
      </c>
      <c r="B27" s="16"/>
      <c r="C27" s="29" t="s">
        <v>867</v>
      </c>
      <c r="D27" s="16"/>
      <c r="E27" s="16"/>
      <c r="F27" s="16" t="s">
        <v>700</v>
      </c>
      <c r="G27" s="198" t="s">
        <v>868</v>
      </c>
      <c r="H27" s="16">
        <v>1</v>
      </c>
      <c r="I27" s="16" t="s">
        <v>26</v>
      </c>
      <c r="J27" s="18">
        <v>11.22</v>
      </c>
      <c r="K27" s="18">
        <f>SUM(J27*H27)</f>
        <v>11.22</v>
      </c>
      <c r="L27" s="175"/>
      <c r="M27" s="18"/>
      <c r="N27" s="18"/>
      <c r="O27" s="175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</row>
    <row r="28" spans="1:1024" ht="14.25">
      <c r="A28" s="16"/>
      <c r="B28" s="16"/>
      <c r="C28" s="29"/>
      <c r="D28" s="16"/>
      <c r="E28" s="16"/>
      <c r="F28" s="16"/>
      <c r="G28" s="25"/>
      <c r="H28" s="16"/>
      <c r="I28" s="16"/>
      <c r="J28" s="18"/>
      <c r="K28" s="18"/>
      <c r="L28" s="175"/>
      <c r="M28" s="18"/>
      <c r="N28" s="10"/>
      <c r="O28" s="17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</row>
    <row r="29" spans="1:1024" ht="14.25">
      <c r="A29" s="10" t="s">
        <v>21</v>
      </c>
      <c r="B29" s="10"/>
      <c r="C29" s="10" t="s">
        <v>869</v>
      </c>
      <c r="D29" s="10"/>
      <c r="E29" s="10"/>
      <c r="F29" s="10" t="s">
        <v>416</v>
      </c>
      <c r="G29" s="10" t="s">
        <v>870</v>
      </c>
      <c r="H29" s="10">
        <v>8</v>
      </c>
      <c r="I29" s="10" t="s">
        <v>871</v>
      </c>
      <c r="J29" s="195">
        <f>(22.3/6)/12</f>
        <v>0.30972222222222223</v>
      </c>
      <c r="K29" s="60">
        <f>SUM(J29*H29)</f>
        <v>2.4777777777777779</v>
      </c>
      <c r="L29" s="175"/>
      <c r="M29" s="195"/>
      <c r="N29" s="18"/>
      <c r="O29" s="175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</row>
    <row r="30" spans="1:1024" ht="14.25">
      <c r="A30" s="16"/>
      <c r="B30" s="16"/>
      <c r="C30" s="29"/>
      <c r="D30" s="16"/>
      <c r="E30" s="16"/>
      <c r="F30" s="16"/>
      <c r="G30" s="25"/>
      <c r="H30" s="16"/>
      <c r="I30" s="16"/>
      <c r="J30" s="18"/>
      <c r="K30" s="18"/>
      <c r="L30" s="175"/>
      <c r="M30" s="18"/>
      <c r="N30" s="10"/>
      <c r="O30" s="17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</row>
    <row r="31" spans="1:1024" ht="14.25">
      <c r="A31" s="16" t="s">
        <v>115</v>
      </c>
      <c r="B31" s="16"/>
      <c r="C31" s="29" t="s">
        <v>872</v>
      </c>
      <c r="D31" s="16"/>
      <c r="E31" s="16"/>
      <c r="F31" s="16" t="s">
        <v>160</v>
      </c>
      <c r="G31" s="25" t="s">
        <v>873</v>
      </c>
      <c r="H31" s="16">
        <v>1</v>
      </c>
      <c r="I31" s="16" t="s">
        <v>26</v>
      </c>
      <c r="J31" s="18">
        <v>7.9387999999999996</v>
      </c>
      <c r="K31" s="18">
        <f>SUM(J31*H31)</f>
        <v>7.9387999999999996</v>
      </c>
      <c r="M31" s="170">
        <v>5</v>
      </c>
      <c r="N31" s="170">
        <f>SUM(M31*H31)</f>
        <v>5</v>
      </c>
      <c r="P31" s="10" t="s">
        <v>874</v>
      </c>
      <c r="Q31" s="16" t="s">
        <v>115</v>
      </c>
      <c r="R31" s="16"/>
      <c r="S31" s="29" t="s">
        <v>872</v>
      </c>
      <c r="T31" s="16"/>
      <c r="U31" s="16"/>
      <c r="V31" s="16" t="s">
        <v>160</v>
      </c>
      <c r="W31" s="25" t="s">
        <v>873</v>
      </c>
      <c r="X31" s="16">
        <v>1</v>
      </c>
      <c r="Y31" s="16" t="s">
        <v>26</v>
      </c>
      <c r="Z31" s="18">
        <v>7.9387999999999996</v>
      </c>
      <c r="AA31" s="18">
        <f>SUM(Z31*X31)</f>
        <v>7.9387999999999996</v>
      </c>
      <c r="AC31" s="170">
        <v>5</v>
      </c>
      <c r="AD31" s="170">
        <f>SUM(AC31*X31)</f>
        <v>5</v>
      </c>
      <c r="AF31" s="10" t="s">
        <v>874</v>
      </c>
      <c r="AG31" s="16" t="s">
        <v>115</v>
      </c>
      <c r="AH31" s="16"/>
      <c r="AI31" s="29" t="s">
        <v>872</v>
      </c>
      <c r="AJ31" s="16"/>
      <c r="AK31" s="16"/>
      <c r="AL31" s="16" t="s">
        <v>160</v>
      </c>
      <c r="AM31" s="25" t="s">
        <v>873</v>
      </c>
      <c r="AN31" s="16">
        <v>1</v>
      </c>
      <c r="AO31" s="16" t="s">
        <v>26</v>
      </c>
      <c r="AP31" s="18">
        <v>7.9387999999999996</v>
      </c>
      <c r="AQ31" s="18">
        <f>SUM(AP31*AN31)</f>
        <v>7.9387999999999996</v>
      </c>
      <c r="AS31" s="170">
        <v>5</v>
      </c>
      <c r="AT31" s="170">
        <f>SUM(AS31*AN31)</f>
        <v>5</v>
      </c>
      <c r="AV31" s="10" t="s">
        <v>874</v>
      </c>
      <c r="AW31" s="16" t="s">
        <v>115</v>
      </c>
      <c r="AX31" s="16"/>
      <c r="AY31" s="29" t="s">
        <v>872</v>
      </c>
      <c r="AZ31" s="16"/>
      <c r="BA31" s="16"/>
      <c r="BB31" s="16" t="s">
        <v>160</v>
      </c>
      <c r="BC31" s="25" t="s">
        <v>873</v>
      </c>
      <c r="BD31" s="16">
        <v>1</v>
      </c>
      <c r="BE31" s="16" t="s">
        <v>26</v>
      </c>
      <c r="BF31" s="18">
        <v>7.9387999999999996</v>
      </c>
      <c r="BG31" s="18">
        <f>SUM(BF31*BD31)</f>
        <v>7.9387999999999996</v>
      </c>
      <c r="BI31" s="170">
        <v>5</v>
      </c>
      <c r="BJ31" s="170">
        <f>SUM(BI31*BD31)</f>
        <v>5</v>
      </c>
      <c r="BL31" s="10" t="s">
        <v>874</v>
      </c>
      <c r="BM31" s="16" t="s">
        <v>115</v>
      </c>
      <c r="BN31" s="16"/>
      <c r="BO31" s="29" t="s">
        <v>872</v>
      </c>
      <c r="BP31" s="16"/>
      <c r="BQ31" s="16"/>
      <c r="BR31" s="16" t="s">
        <v>160</v>
      </c>
      <c r="BS31" s="25" t="s">
        <v>873</v>
      </c>
      <c r="BT31" s="16">
        <v>1</v>
      </c>
      <c r="BU31" s="16" t="s">
        <v>26</v>
      </c>
      <c r="BV31" s="18">
        <v>7.9387999999999996</v>
      </c>
      <c r="BW31" s="18">
        <f>SUM(BV31*BT31)</f>
        <v>7.9387999999999996</v>
      </c>
      <c r="BY31" s="170">
        <v>5</v>
      </c>
      <c r="BZ31" s="170">
        <f>SUM(BY31*BT31)</f>
        <v>5</v>
      </c>
      <c r="CB31" s="10" t="s">
        <v>874</v>
      </c>
      <c r="CC31" s="16" t="s">
        <v>115</v>
      </c>
      <c r="CD31" s="16"/>
      <c r="CE31" s="29" t="s">
        <v>872</v>
      </c>
      <c r="CF31" s="16"/>
      <c r="CG31" s="16"/>
      <c r="CH31" s="16" t="s">
        <v>160</v>
      </c>
      <c r="CI31" s="25" t="s">
        <v>873</v>
      </c>
      <c r="CJ31" s="16">
        <v>1</v>
      </c>
      <c r="CK31" s="16" t="s">
        <v>26</v>
      </c>
      <c r="CL31" s="18">
        <v>7.9387999999999996</v>
      </c>
      <c r="CM31" s="18">
        <f>SUM(CL31*CJ31)</f>
        <v>7.9387999999999996</v>
      </c>
      <c r="CO31" s="170">
        <v>5</v>
      </c>
      <c r="CP31" s="170">
        <f>SUM(CO31*CJ31)</f>
        <v>5</v>
      </c>
      <c r="CR31" s="10" t="s">
        <v>874</v>
      </c>
      <c r="CS31" s="16" t="s">
        <v>115</v>
      </c>
      <c r="CT31" s="16"/>
      <c r="CU31" s="29" t="s">
        <v>872</v>
      </c>
      <c r="CV31" s="16"/>
      <c r="CW31" s="16"/>
      <c r="CX31" s="16" t="s">
        <v>160</v>
      </c>
      <c r="CY31" s="25" t="s">
        <v>873</v>
      </c>
      <c r="CZ31" s="16">
        <v>1</v>
      </c>
      <c r="DA31" s="16" t="s">
        <v>26</v>
      </c>
      <c r="DB31" s="18">
        <v>7.9387999999999996</v>
      </c>
      <c r="DC31" s="18">
        <f>SUM(DB31*CZ31)</f>
        <v>7.9387999999999996</v>
      </c>
      <c r="DE31" s="170">
        <v>5</v>
      </c>
      <c r="DF31" s="170">
        <f>SUM(DE31*CZ31)</f>
        <v>5</v>
      </c>
      <c r="DH31" s="10" t="s">
        <v>874</v>
      </c>
      <c r="DI31" s="16" t="s">
        <v>115</v>
      </c>
      <c r="DJ31" s="16"/>
      <c r="DK31" s="29" t="s">
        <v>872</v>
      </c>
      <c r="DL31" s="16"/>
      <c r="DM31" s="16"/>
      <c r="DN31" s="16" t="s">
        <v>160</v>
      </c>
      <c r="DO31" s="25" t="s">
        <v>873</v>
      </c>
      <c r="DP31" s="16">
        <v>1</v>
      </c>
      <c r="DQ31" s="16" t="s">
        <v>26</v>
      </c>
      <c r="DR31" s="18">
        <v>7.9387999999999996</v>
      </c>
      <c r="DS31" s="18">
        <f>SUM(DR31*DP31)</f>
        <v>7.9387999999999996</v>
      </c>
      <c r="DU31" s="170">
        <v>5</v>
      </c>
      <c r="DV31" s="170">
        <f>SUM(DU31*DP31)</f>
        <v>5</v>
      </c>
      <c r="DX31" s="10" t="s">
        <v>874</v>
      </c>
      <c r="DY31" s="16" t="s">
        <v>115</v>
      </c>
      <c r="DZ31" s="16"/>
      <c r="EA31" s="29" t="s">
        <v>872</v>
      </c>
      <c r="EB31" s="16"/>
      <c r="EC31" s="16"/>
      <c r="ED31" s="16" t="s">
        <v>160</v>
      </c>
      <c r="EE31" s="25" t="s">
        <v>873</v>
      </c>
      <c r="EF31" s="16">
        <v>1</v>
      </c>
      <c r="EG31" s="16" t="s">
        <v>26</v>
      </c>
      <c r="EH31" s="18">
        <v>7.9387999999999996</v>
      </c>
      <c r="EI31" s="18">
        <f>SUM(EH31*EF31)</f>
        <v>7.9387999999999996</v>
      </c>
      <c r="EK31" s="170">
        <v>5</v>
      </c>
      <c r="EL31" s="170">
        <f>SUM(EK31*EF31)</f>
        <v>5</v>
      </c>
      <c r="EN31" s="10" t="s">
        <v>874</v>
      </c>
      <c r="EO31" s="16" t="s">
        <v>115</v>
      </c>
      <c r="EP31" s="16"/>
      <c r="EQ31" s="29" t="s">
        <v>872</v>
      </c>
      <c r="ER31" s="16"/>
      <c r="ES31" s="16"/>
      <c r="ET31" s="16" t="s">
        <v>160</v>
      </c>
      <c r="EU31" s="25" t="s">
        <v>873</v>
      </c>
      <c r="EV31" s="16">
        <v>1</v>
      </c>
      <c r="EW31" s="16" t="s">
        <v>26</v>
      </c>
      <c r="EX31" s="18">
        <v>7.9387999999999996</v>
      </c>
      <c r="EY31" s="18">
        <f>SUM(EX31*EV31)</f>
        <v>7.9387999999999996</v>
      </c>
      <c r="FA31" s="170">
        <v>5</v>
      </c>
      <c r="FB31" s="170">
        <f>SUM(FA31*EV31)</f>
        <v>5</v>
      </c>
      <c r="FD31" s="10" t="s">
        <v>874</v>
      </c>
      <c r="FE31" s="16" t="s">
        <v>115</v>
      </c>
      <c r="FF31" s="16"/>
      <c r="FG31" s="29" t="s">
        <v>872</v>
      </c>
      <c r="FH31" s="16"/>
      <c r="FI31" s="16"/>
      <c r="FJ31" s="16" t="s">
        <v>160</v>
      </c>
      <c r="FK31" s="25" t="s">
        <v>873</v>
      </c>
      <c r="FL31" s="16">
        <v>1</v>
      </c>
      <c r="FM31" s="16" t="s">
        <v>26</v>
      </c>
      <c r="FN31" s="18">
        <v>7.9387999999999996</v>
      </c>
      <c r="FO31" s="18">
        <f>SUM(FN31*FL31)</f>
        <v>7.9387999999999996</v>
      </c>
      <c r="FQ31" s="170">
        <v>5</v>
      </c>
      <c r="FR31" s="170">
        <f>SUM(FQ31*FL31)</f>
        <v>5</v>
      </c>
      <c r="FT31" s="10" t="s">
        <v>874</v>
      </c>
      <c r="FU31" s="16" t="s">
        <v>115</v>
      </c>
      <c r="FV31" s="16"/>
      <c r="FW31" s="29" t="s">
        <v>872</v>
      </c>
      <c r="FX31" s="16"/>
      <c r="FY31" s="16"/>
      <c r="FZ31" s="16" t="s">
        <v>160</v>
      </c>
      <c r="GA31" s="25" t="s">
        <v>873</v>
      </c>
      <c r="GB31" s="16">
        <v>1</v>
      </c>
      <c r="GC31" s="16" t="s">
        <v>26</v>
      </c>
      <c r="GD31" s="18">
        <v>7.9387999999999996</v>
      </c>
      <c r="GE31" s="18">
        <f>SUM(GD31*GB31)</f>
        <v>7.9387999999999996</v>
      </c>
      <c r="GG31" s="170">
        <v>5</v>
      </c>
      <c r="GH31" s="170">
        <f>SUM(GG31*GB31)</f>
        <v>5</v>
      </c>
      <c r="GJ31" s="10" t="s">
        <v>874</v>
      </c>
      <c r="GK31" s="16" t="s">
        <v>115</v>
      </c>
      <c r="GL31" s="16"/>
      <c r="GM31" s="29" t="s">
        <v>872</v>
      </c>
      <c r="GN31" s="16"/>
      <c r="GO31" s="16"/>
      <c r="GP31" s="16" t="s">
        <v>160</v>
      </c>
      <c r="GQ31" s="25" t="s">
        <v>873</v>
      </c>
      <c r="GR31" s="16">
        <v>1</v>
      </c>
      <c r="GS31" s="16" t="s">
        <v>26</v>
      </c>
      <c r="GT31" s="18">
        <v>7.9387999999999996</v>
      </c>
      <c r="GU31" s="18">
        <f>SUM(GT31*GR31)</f>
        <v>7.9387999999999996</v>
      </c>
      <c r="GW31" s="170">
        <v>5</v>
      </c>
      <c r="GX31" s="170">
        <f>SUM(GW31*GR31)</f>
        <v>5</v>
      </c>
      <c r="GZ31" s="10" t="s">
        <v>874</v>
      </c>
      <c r="HA31" s="16" t="s">
        <v>115</v>
      </c>
      <c r="HB31" s="16"/>
      <c r="HC31" s="29" t="s">
        <v>872</v>
      </c>
      <c r="HD31" s="16"/>
      <c r="HE31" s="16"/>
      <c r="HF31" s="16" t="s">
        <v>160</v>
      </c>
      <c r="HG31" s="25" t="s">
        <v>873</v>
      </c>
      <c r="HH31" s="16">
        <v>1</v>
      </c>
      <c r="HI31" s="16" t="s">
        <v>26</v>
      </c>
      <c r="HJ31" s="18">
        <v>7.9387999999999996</v>
      </c>
      <c r="HK31" s="18">
        <f>SUM(HJ31*HH31)</f>
        <v>7.9387999999999996</v>
      </c>
      <c r="HM31" s="170">
        <v>5</v>
      </c>
      <c r="HN31" s="170">
        <f>SUM(HM31*HH31)</f>
        <v>5</v>
      </c>
      <c r="HP31" s="10" t="s">
        <v>874</v>
      </c>
      <c r="HQ31" s="16" t="s">
        <v>115</v>
      </c>
      <c r="HR31" s="16"/>
      <c r="HS31" s="29" t="s">
        <v>872</v>
      </c>
      <c r="HT31" s="16"/>
      <c r="HU31" s="16"/>
      <c r="HV31" s="16" t="s">
        <v>160</v>
      </c>
      <c r="HW31" s="25" t="s">
        <v>873</v>
      </c>
      <c r="HX31" s="16">
        <v>1</v>
      </c>
      <c r="HY31" s="16" t="s">
        <v>26</v>
      </c>
      <c r="HZ31" s="18">
        <v>7.9387999999999996</v>
      </c>
      <c r="IA31" s="18">
        <f>SUM(HZ31*HX31)</f>
        <v>7.9387999999999996</v>
      </c>
      <c r="IC31" s="170">
        <v>5</v>
      </c>
      <c r="ID31" s="170">
        <f>SUM(IC31*HX31)</f>
        <v>5</v>
      </c>
      <c r="IF31" s="10" t="s">
        <v>874</v>
      </c>
      <c r="IG31" s="16" t="s">
        <v>115</v>
      </c>
      <c r="IH31" s="16"/>
      <c r="II31" s="29" t="s">
        <v>872</v>
      </c>
      <c r="IJ31" s="16"/>
      <c r="IK31" s="16"/>
      <c r="IL31" s="16" t="s">
        <v>160</v>
      </c>
      <c r="IM31" s="25" t="s">
        <v>873</v>
      </c>
      <c r="IN31" s="16">
        <v>1</v>
      </c>
      <c r="IO31" s="16" t="s">
        <v>26</v>
      </c>
      <c r="IP31" s="18">
        <v>7.9387999999999996</v>
      </c>
      <c r="IQ31" s="18">
        <f>SUM(IP31*IN31)</f>
        <v>7.9387999999999996</v>
      </c>
      <c r="IS31" s="170">
        <v>5</v>
      </c>
      <c r="IT31" s="170">
        <f>SUM(IS31*IN31)</f>
        <v>5</v>
      </c>
      <c r="IV31" s="10" t="s">
        <v>874</v>
      </c>
      <c r="IW31" s="16" t="s">
        <v>115</v>
      </c>
      <c r="IX31" s="16"/>
      <c r="IY31" s="29" t="s">
        <v>872</v>
      </c>
      <c r="IZ31" s="16"/>
      <c r="JA31" s="16"/>
      <c r="JB31" s="16" t="s">
        <v>160</v>
      </c>
      <c r="JC31" s="25" t="s">
        <v>873</v>
      </c>
      <c r="JD31" s="16">
        <v>1</v>
      </c>
      <c r="JE31" s="16" t="s">
        <v>26</v>
      </c>
      <c r="JF31" s="18">
        <v>7.9387999999999996</v>
      </c>
      <c r="JG31" s="18">
        <f>SUM(JF31*JD31)</f>
        <v>7.9387999999999996</v>
      </c>
      <c r="JI31" s="170">
        <v>5</v>
      </c>
      <c r="JJ31" s="170">
        <f>SUM(JI31*JD31)</f>
        <v>5</v>
      </c>
      <c r="JL31" s="10" t="s">
        <v>874</v>
      </c>
      <c r="JM31" s="16" t="s">
        <v>115</v>
      </c>
      <c r="JN31" s="16"/>
      <c r="JO31" s="29" t="s">
        <v>872</v>
      </c>
      <c r="JP31" s="16"/>
      <c r="JQ31" s="16"/>
      <c r="JR31" s="16" t="s">
        <v>160</v>
      </c>
      <c r="JS31" s="25" t="s">
        <v>873</v>
      </c>
      <c r="JT31" s="16">
        <v>1</v>
      </c>
      <c r="JU31" s="16" t="s">
        <v>26</v>
      </c>
      <c r="JV31" s="18">
        <v>7.9387999999999996</v>
      </c>
      <c r="JW31" s="18">
        <f>SUM(JV31*JT31)</f>
        <v>7.9387999999999996</v>
      </c>
      <c r="JY31" s="170">
        <v>5</v>
      </c>
      <c r="JZ31" s="170">
        <f>SUM(JY31*JT31)</f>
        <v>5</v>
      </c>
      <c r="KB31" s="10" t="s">
        <v>874</v>
      </c>
      <c r="KC31" s="16" t="s">
        <v>115</v>
      </c>
      <c r="KD31" s="16"/>
      <c r="KE31" s="29" t="s">
        <v>872</v>
      </c>
      <c r="KF31" s="16"/>
      <c r="KG31" s="16"/>
      <c r="KH31" s="16" t="s">
        <v>160</v>
      </c>
      <c r="KI31" s="25" t="s">
        <v>873</v>
      </c>
      <c r="KJ31" s="16">
        <v>1</v>
      </c>
      <c r="KK31" s="16" t="s">
        <v>26</v>
      </c>
      <c r="KL31" s="18">
        <v>7.9387999999999996</v>
      </c>
      <c r="KM31" s="18">
        <f>SUM(KL31*KJ31)</f>
        <v>7.9387999999999996</v>
      </c>
      <c r="KO31" s="170">
        <v>5</v>
      </c>
      <c r="KP31" s="170">
        <f>SUM(KO31*KJ31)</f>
        <v>5</v>
      </c>
      <c r="KR31" s="10" t="s">
        <v>874</v>
      </c>
      <c r="KS31" s="16" t="s">
        <v>115</v>
      </c>
      <c r="KT31" s="16"/>
      <c r="KU31" s="29" t="s">
        <v>872</v>
      </c>
      <c r="KV31" s="16"/>
      <c r="KW31" s="16"/>
      <c r="KX31" s="16" t="s">
        <v>160</v>
      </c>
      <c r="KY31" s="25" t="s">
        <v>873</v>
      </c>
      <c r="KZ31" s="16">
        <v>1</v>
      </c>
      <c r="LA31" s="16" t="s">
        <v>26</v>
      </c>
      <c r="LB31" s="18">
        <v>7.9387999999999996</v>
      </c>
      <c r="LC31" s="18">
        <f>SUM(LB31*KZ31)</f>
        <v>7.9387999999999996</v>
      </c>
      <c r="LE31" s="170">
        <v>5</v>
      </c>
      <c r="LF31" s="170">
        <f>SUM(LE31*KZ31)</f>
        <v>5</v>
      </c>
      <c r="LH31" s="10" t="s">
        <v>874</v>
      </c>
      <c r="LI31" s="16" t="s">
        <v>115</v>
      </c>
      <c r="LJ31" s="16"/>
      <c r="LK31" s="29" t="s">
        <v>872</v>
      </c>
      <c r="LL31" s="16"/>
      <c r="LM31" s="16"/>
      <c r="LN31" s="16" t="s">
        <v>160</v>
      </c>
      <c r="LO31" s="25" t="s">
        <v>873</v>
      </c>
      <c r="LP31" s="16">
        <v>1</v>
      </c>
      <c r="LQ31" s="16" t="s">
        <v>26</v>
      </c>
      <c r="LR31" s="18">
        <v>7.9387999999999996</v>
      </c>
      <c r="LS31" s="18">
        <f>SUM(LR31*LP31)</f>
        <v>7.9387999999999996</v>
      </c>
      <c r="LU31" s="170">
        <v>5</v>
      </c>
      <c r="LV31" s="170">
        <f>SUM(LU31*LP31)</f>
        <v>5</v>
      </c>
      <c r="LX31" s="10" t="s">
        <v>874</v>
      </c>
      <c r="LY31" s="16" t="s">
        <v>115</v>
      </c>
      <c r="LZ31" s="16"/>
      <c r="MA31" s="29" t="s">
        <v>872</v>
      </c>
      <c r="MB31" s="16"/>
      <c r="MC31" s="16"/>
      <c r="MD31" s="16" t="s">
        <v>160</v>
      </c>
      <c r="ME31" s="25" t="s">
        <v>873</v>
      </c>
      <c r="MF31" s="16">
        <v>1</v>
      </c>
      <c r="MG31" s="16" t="s">
        <v>26</v>
      </c>
      <c r="MH31" s="18">
        <v>7.9387999999999996</v>
      </c>
      <c r="MI31" s="18">
        <f>SUM(MH31*MF31)</f>
        <v>7.9387999999999996</v>
      </c>
      <c r="MK31" s="170">
        <v>5</v>
      </c>
      <c r="ML31" s="170">
        <f>SUM(MK31*MF31)</f>
        <v>5</v>
      </c>
      <c r="MN31" s="10" t="s">
        <v>874</v>
      </c>
      <c r="MO31" s="16" t="s">
        <v>115</v>
      </c>
      <c r="MP31" s="16"/>
      <c r="MQ31" s="29" t="s">
        <v>872</v>
      </c>
      <c r="MR31" s="16"/>
      <c r="MS31" s="16"/>
      <c r="MT31" s="16" t="s">
        <v>160</v>
      </c>
      <c r="MU31" s="25" t="s">
        <v>873</v>
      </c>
      <c r="MV31" s="16">
        <v>1</v>
      </c>
      <c r="MW31" s="16" t="s">
        <v>26</v>
      </c>
      <c r="MX31" s="18">
        <v>7.9387999999999996</v>
      </c>
      <c r="MY31" s="18">
        <f>SUM(MX31*MV31)</f>
        <v>7.9387999999999996</v>
      </c>
      <c r="NA31" s="170">
        <v>5</v>
      </c>
      <c r="NB31" s="170">
        <f>SUM(NA31*MV31)</f>
        <v>5</v>
      </c>
      <c r="ND31" s="10" t="s">
        <v>874</v>
      </c>
      <c r="NE31" s="16" t="s">
        <v>115</v>
      </c>
      <c r="NF31" s="16"/>
      <c r="NG31" s="29" t="s">
        <v>872</v>
      </c>
      <c r="NH31" s="16"/>
      <c r="NI31" s="16"/>
      <c r="NJ31" s="16" t="s">
        <v>160</v>
      </c>
      <c r="NK31" s="25" t="s">
        <v>873</v>
      </c>
      <c r="NL31" s="16">
        <v>1</v>
      </c>
      <c r="NM31" s="16" t="s">
        <v>26</v>
      </c>
      <c r="NN31" s="18">
        <v>7.9387999999999996</v>
      </c>
      <c r="NO31" s="18">
        <f>SUM(NN31*NL31)</f>
        <v>7.9387999999999996</v>
      </c>
      <c r="NQ31" s="170">
        <v>5</v>
      </c>
      <c r="NR31" s="170">
        <f>SUM(NQ31*NL31)</f>
        <v>5</v>
      </c>
      <c r="NT31" s="10" t="s">
        <v>874</v>
      </c>
      <c r="NU31" s="16" t="s">
        <v>115</v>
      </c>
      <c r="NV31" s="16"/>
      <c r="NW31" s="29" t="s">
        <v>872</v>
      </c>
      <c r="NX31" s="16"/>
      <c r="NY31" s="16"/>
      <c r="NZ31" s="16" t="s">
        <v>160</v>
      </c>
      <c r="OA31" s="25" t="s">
        <v>873</v>
      </c>
      <c r="OB31" s="16">
        <v>1</v>
      </c>
      <c r="OC31" s="16" t="s">
        <v>26</v>
      </c>
      <c r="OD31" s="18">
        <v>7.9387999999999996</v>
      </c>
      <c r="OE31" s="18">
        <f>SUM(OD31*OB31)</f>
        <v>7.9387999999999996</v>
      </c>
      <c r="OG31" s="170">
        <v>5</v>
      </c>
      <c r="OH31" s="170">
        <f>SUM(OG31*OB31)</f>
        <v>5</v>
      </c>
      <c r="OJ31" s="10" t="s">
        <v>874</v>
      </c>
      <c r="OK31" s="16" t="s">
        <v>115</v>
      </c>
      <c r="OL31" s="16"/>
      <c r="OM31" s="29" t="s">
        <v>872</v>
      </c>
      <c r="ON31" s="16"/>
      <c r="OO31" s="16"/>
      <c r="OP31" s="16" t="s">
        <v>160</v>
      </c>
      <c r="OQ31" s="25" t="s">
        <v>873</v>
      </c>
      <c r="OR31" s="16">
        <v>1</v>
      </c>
      <c r="OS31" s="16" t="s">
        <v>26</v>
      </c>
      <c r="OT31" s="18">
        <v>7.9387999999999996</v>
      </c>
      <c r="OU31" s="18">
        <f>SUM(OT31*OR31)</f>
        <v>7.9387999999999996</v>
      </c>
      <c r="OW31" s="170">
        <v>5</v>
      </c>
      <c r="OX31" s="170">
        <f>SUM(OW31*OR31)</f>
        <v>5</v>
      </c>
      <c r="OZ31" s="10" t="s">
        <v>874</v>
      </c>
      <c r="PA31" s="16" t="s">
        <v>115</v>
      </c>
      <c r="PB31" s="16"/>
      <c r="PC31" s="29" t="s">
        <v>872</v>
      </c>
      <c r="PD31" s="16"/>
      <c r="PE31" s="16"/>
      <c r="PF31" s="16" t="s">
        <v>160</v>
      </c>
      <c r="PG31" s="25" t="s">
        <v>873</v>
      </c>
      <c r="PH31" s="16">
        <v>1</v>
      </c>
      <c r="PI31" s="16" t="s">
        <v>26</v>
      </c>
      <c r="PJ31" s="18">
        <v>7.9387999999999996</v>
      </c>
      <c r="PK31" s="18">
        <f>SUM(PJ31*PH31)</f>
        <v>7.9387999999999996</v>
      </c>
      <c r="PM31" s="170">
        <v>5</v>
      </c>
      <c r="PN31" s="170">
        <f>SUM(PM31*PH31)</f>
        <v>5</v>
      </c>
      <c r="PP31" s="10" t="s">
        <v>874</v>
      </c>
      <c r="PQ31" s="16" t="s">
        <v>115</v>
      </c>
      <c r="PR31" s="16"/>
      <c r="PS31" s="29" t="s">
        <v>872</v>
      </c>
      <c r="PT31" s="16"/>
      <c r="PU31" s="16"/>
      <c r="PV31" s="16" t="s">
        <v>160</v>
      </c>
      <c r="PW31" s="25" t="s">
        <v>873</v>
      </c>
      <c r="PX31" s="16">
        <v>1</v>
      </c>
      <c r="PY31" s="16" t="s">
        <v>26</v>
      </c>
      <c r="PZ31" s="18">
        <v>7.9387999999999996</v>
      </c>
      <c r="QA31" s="18">
        <f>SUM(PZ31*PX31)</f>
        <v>7.9387999999999996</v>
      </c>
      <c r="QC31" s="170">
        <v>5</v>
      </c>
      <c r="QD31" s="170">
        <f>SUM(QC31*PX31)</f>
        <v>5</v>
      </c>
      <c r="QF31" s="10" t="s">
        <v>874</v>
      </c>
      <c r="QG31" s="16" t="s">
        <v>115</v>
      </c>
      <c r="QH31" s="16"/>
      <c r="QI31" s="29" t="s">
        <v>872</v>
      </c>
      <c r="QJ31" s="16"/>
      <c r="QK31" s="16"/>
      <c r="QL31" s="16" t="s">
        <v>160</v>
      </c>
      <c r="QM31" s="25" t="s">
        <v>873</v>
      </c>
      <c r="QN31" s="16">
        <v>1</v>
      </c>
      <c r="QO31" s="16" t="s">
        <v>26</v>
      </c>
      <c r="QP31" s="18">
        <v>7.9387999999999996</v>
      </c>
      <c r="QQ31" s="18">
        <f>SUM(QP31*QN31)</f>
        <v>7.9387999999999996</v>
      </c>
      <c r="QS31" s="170">
        <v>5</v>
      </c>
      <c r="QT31" s="170">
        <f>SUM(QS31*QN31)</f>
        <v>5</v>
      </c>
      <c r="QV31" s="10" t="s">
        <v>874</v>
      </c>
      <c r="QW31" s="16" t="s">
        <v>115</v>
      </c>
      <c r="QX31" s="16"/>
      <c r="QY31" s="29" t="s">
        <v>872</v>
      </c>
      <c r="QZ31" s="16"/>
      <c r="RA31" s="16"/>
      <c r="RB31" s="16" t="s">
        <v>160</v>
      </c>
      <c r="RC31" s="25" t="s">
        <v>873</v>
      </c>
      <c r="RD31" s="16">
        <v>1</v>
      </c>
      <c r="RE31" s="16" t="s">
        <v>26</v>
      </c>
      <c r="RF31" s="18">
        <v>7.9387999999999996</v>
      </c>
      <c r="RG31" s="18">
        <f>SUM(RF31*RD31)</f>
        <v>7.9387999999999996</v>
      </c>
      <c r="RI31" s="170">
        <v>5</v>
      </c>
      <c r="RJ31" s="170">
        <f>SUM(RI31*RD31)</f>
        <v>5</v>
      </c>
      <c r="RL31" s="10" t="s">
        <v>874</v>
      </c>
      <c r="RM31" s="16" t="s">
        <v>115</v>
      </c>
      <c r="RN31" s="16"/>
      <c r="RO31" s="29" t="s">
        <v>872</v>
      </c>
      <c r="RP31" s="16"/>
      <c r="RQ31" s="16"/>
      <c r="RR31" s="16" t="s">
        <v>160</v>
      </c>
      <c r="RS31" s="25" t="s">
        <v>873</v>
      </c>
      <c r="RT31" s="16">
        <v>1</v>
      </c>
      <c r="RU31" s="16" t="s">
        <v>26</v>
      </c>
      <c r="RV31" s="18">
        <v>7.9387999999999996</v>
      </c>
      <c r="RW31" s="18">
        <f>SUM(RV31*RT31)</f>
        <v>7.9387999999999996</v>
      </c>
      <c r="RY31" s="170">
        <v>5</v>
      </c>
      <c r="RZ31" s="170">
        <f>SUM(RY31*RT31)</f>
        <v>5</v>
      </c>
      <c r="SB31" s="10" t="s">
        <v>874</v>
      </c>
      <c r="SC31" s="16" t="s">
        <v>115</v>
      </c>
      <c r="SD31" s="16"/>
      <c r="SE31" s="29" t="s">
        <v>872</v>
      </c>
      <c r="SF31" s="16"/>
      <c r="SG31" s="16"/>
      <c r="SH31" s="16" t="s">
        <v>160</v>
      </c>
      <c r="SI31" s="25" t="s">
        <v>873</v>
      </c>
      <c r="SJ31" s="16">
        <v>1</v>
      </c>
      <c r="SK31" s="16" t="s">
        <v>26</v>
      </c>
      <c r="SL31" s="18">
        <v>7.9387999999999996</v>
      </c>
      <c r="SM31" s="18">
        <f>SUM(SL31*SJ31)</f>
        <v>7.9387999999999996</v>
      </c>
      <c r="SO31" s="170">
        <v>5</v>
      </c>
      <c r="SP31" s="170">
        <f>SUM(SO31*SJ31)</f>
        <v>5</v>
      </c>
      <c r="SR31" s="10" t="s">
        <v>874</v>
      </c>
      <c r="SS31" s="16" t="s">
        <v>115</v>
      </c>
      <c r="ST31" s="16"/>
      <c r="SU31" s="29" t="s">
        <v>872</v>
      </c>
      <c r="SV31" s="16"/>
      <c r="SW31" s="16"/>
      <c r="SX31" s="16" t="s">
        <v>160</v>
      </c>
      <c r="SY31" s="25" t="s">
        <v>873</v>
      </c>
      <c r="SZ31" s="16">
        <v>1</v>
      </c>
      <c r="TA31" s="16" t="s">
        <v>26</v>
      </c>
      <c r="TB31" s="18">
        <v>7.9387999999999996</v>
      </c>
      <c r="TC31" s="18">
        <f>SUM(TB31*SZ31)</f>
        <v>7.9387999999999996</v>
      </c>
      <c r="TE31" s="170">
        <v>5</v>
      </c>
      <c r="TF31" s="170">
        <f>SUM(TE31*SZ31)</f>
        <v>5</v>
      </c>
      <c r="TH31" s="10" t="s">
        <v>874</v>
      </c>
      <c r="TI31" s="16" t="s">
        <v>115</v>
      </c>
      <c r="TJ31" s="16"/>
      <c r="TK31" s="29" t="s">
        <v>872</v>
      </c>
      <c r="TL31" s="16"/>
      <c r="TM31" s="16"/>
      <c r="TN31" s="16" t="s">
        <v>160</v>
      </c>
      <c r="TO31" s="25" t="s">
        <v>873</v>
      </c>
      <c r="TP31" s="16">
        <v>1</v>
      </c>
      <c r="TQ31" s="16" t="s">
        <v>26</v>
      </c>
      <c r="TR31" s="18">
        <v>7.9387999999999996</v>
      </c>
      <c r="TS31" s="18">
        <f>SUM(TR31*TP31)</f>
        <v>7.9387999999999996</v>
      </c>
      <c r="TU31" s="170">
        <v>5</v>
      </c>
      <c r="TV31" s="170">
        <f>SUM(TU31*TP31)</f>
        <v>5</v>
      </c>
      <c r="TX31" s="10" t="s">
        <v>874</v>
      </c>
      <c r="TY31" s="16" t="s">
        <v>115</v>
      </c>
      <c r="TZ31" s="16"/>
      <c r="UA31" s="29" t="s">
        <v>872</v>
      </c>
      <c r="UB31" s="16"/>
      <c r="UC31" s="16"/>
      <c r="UD31" s="16" t="s">
        <v>160</v>
      </c>
      <c r="UE31" s="25" t="s">
        <v>873</v>
      </c>
      <c r="UF31" s="16">
        <v>1</v>
      </c>
      <c r="UG31" s="16" t="s">
        <v>26</v>
      </c>
      <c r="UH31" s="18">
        <v>7.9387999999999996</v>
      </c>
      <c r="UI31" s="18">
        <f>SUM(UH31*UF31)</f>
        <v>7.9387999999999996</v>
      </c>
      <c r="UK31" s="170">
        <v>5</v>
      </c>
      <c r="UL31" s="170">
        <f>SUM(UK31*UF31)</f>
        <v>5</v>
      </c>
      <c r="UN31" s="10" t="s">
        <v>874</v>
      </c>
      <c r="UO31" s="16" t="s">
        <v>115</v>
      </c>
      <c r="UP31" s="16"/>
      <c r="UQ31" s="29" t="s">
        <v>872</v>
      </c>
      <c r="UR31" s="16"/>
      <c r="US31" s="16"/>
      <c r="UT31" s="16" t="s">
        <v>160</v>
      </c>
      <c r="UU31" s="25" t="s">
        <v>873</v>
      </c>
      <c r="UV31" s="16">
        <v>1</v>
      </c>
      <c r="UW31" s="16" t="s">
        <v>26</v>
      </c>
      <c r="UX31" s="18">
        <v>7.9387999999999996</v>
      </c>
      <c r="UY31" s="18">
        <f>SUM(UX31*UV31)</f>
        <v>7.9387999999999996</v>
      </c>
      <c r="VA31" s="170">
        <v>5</v>
      </c>
      <c r="VB31" s="170">
        <f>SUM(VA31*UV31)</f>
        <v>5</v>
      </c>
      <c r="VD31" s="10" t="s">
        <v>874</v>
      </c>
      <c r="VE31" s="16" t="s">
        <v>115</v>
      </c>
      <c r="VF31" s="16"/>
      <c r="VG31" s="29" t="s">
        <v>872</v>
      </c>
      <c r="VH31" s="16"/>
      <c r="VI31" s="16"/>
      <c r="VJ31" s="16" t="s">
        <v>160</v>
      </c>
      <c r="VK31" s="25" t="s">
        <v>873</v>
      </c>
      <c r="VL31" s="16">
        <v>1</v>
      </c>
      <c r="VM31" s="16" t="s">
        <v>26</v>
      </c>
      <c r="VN31" s="18">
        <v>7.9387999999999996</v>
      </c>
      <c r="VO31" s="18">
        <f>SUM(VN31*VL31)</f>
        <v>7.9387999999999996</v>
      </c>
      <c r="VQ31" s="170">
        <v>5</v>
      </c>
      <c r="VR31" s="170">
        <f>SUM(VQ31*VL31)</f>
        <v>5</v>
      </c>
      <c r="VT31" s="10" t="s">
        <v>874</v>
      </c>
      <c r="VU31" s="16" t="s">
        <v>115</v>
      </c>
      <c r="VV31" s="16"/>
      <c r="VW31" s="29" t="s">
        <v>872</v>
      </c>
      <c r="VX31" s="16"/>
      <c r="VY31" s="16"/>
      <c r="VZ31" s="16" t="s">
        <v>160</v>
      </c>
      <c r="WA31" s="25" t="s">
        <v>873</v>
      </c>
      <c r="WB31" s="16">
        <v>1</v>
      </c>
      <c r="WC31" s="16" t="s">
        <v>26</v>
      </c>
      <c r="WD31" s="18">
        <v>7.9387999999999996</v>
      </c>
      <c r="WE31" s="18">
        <f>SUM(WD31*WB31)</f>
        <v>7.9387999999999996</v>
      </c>
      <c r="WG31" s="170">
        <v>5</v>
      </c>
      <c r="WH31" s="170">
        <f>SUM(WG31*WB31)</f>
        <v>5</v>
      </c>
      <c r="WJ31" s="10" t="s">
        <v>874</v>
      </c>
      <c r="WK31" s="16" t="s">
        <v>115</v>
      </c>
      <c r="WL31" s="16"/>
      <c r="WM31" s="29" t="s">
        <v>872</v>
      </c>
      <c r="WN31" s="16"/>
      <c r="WO31" s="16"/>
      <c r="WP31" s="16" t="s">
        <v>160</v>
      </c>
      <c r="WQ31" s="25" t="s">
        <v>873</v>
      </c>
      <c r="WR31" s="16">
        <v>1</v>
      </c>
      <c r="WS31" s="16" t="s">
        <v>26</v>
      </c>
      <c r="WT31" s="18">
        <v>7.9387999999999996</v>
      </c>
      <c r="WU31" s="18">
        <f>SUM(WT31*WR31)</f>
        <v>7.9387999999999996</v>
      </c>
      <c r="WW31" s="170">
        <v>5</v>
      </c>
      <c r="WX31" s="170">
        <f>SUM(WW31*WR31)</f>
        <v>5</v>
      </c>
      <c r="WZ31" s="10" t="s">
        <v>874</v>
      </c>
      <c r="XA31" s="16" t="s">
        <v>115</v>
      </c>
      <c r="XB31" s="16"/>
      <c r="XC31" s="29" t="s">
        <v>872</v>
      </c>
      <c r="XD31" s="16"/>
      <c r="XE31" s="16"/>
      <c r="XF31" s="16" t="s">
        <v>160</v>
      </c>
      <c r="XG31" s="25" t="s">
        <v>873</v>
      </c>
      <c r="XH31" s="16">
        <v>1</v>
      </c>
      <c r="XI31" s="16" t="s">
        <v>26</v>
      </c>
      <c r="XJ31" s="18">
        <v>7.9387999999999996</v>
      </c>
      <c r="XK31" s="18">
        <f>SUM(XJ31*XH31)</f>
        <v>7.9387999999999996</v>
      </c>
      <c r="XM31" s="170">
        <v>5</v>
      </c>
      <c r="XN31" s="170">
        <f>SUM(XM31*XH31)</f>
        <v>5</v>
      </c>
      <c r="XP31" s="10" t="s">
        <v>874</v>
      </c>
      <c r="XQ31" s="16" t="s">
        <v>115</v>
      </c>
      <c r="XR31" s="16"/>
      <c r="XS31" s="29" t="s">
        <v>872</v>
      </c>
      <c r="XT31" s="16"/>
      <c r="XU31" s="16"/>
      <c r="XV31" s="16" t="s">
        <v>160</v>
      </c>
      <c r="XW31" s="25" t="s">
        <v>873</v>
      </c>
      <c r="XX31" s="16">
        <v>1</v>
      </c>
      <c r="XY31" s="16" t="s">
        <v>26</v>
      </c>
      <c r="XZ31" s="18">
        <v>7.9387999999999996</v>
      </c>
      <c r="YA31" s="18">
        <f>SUM(XZ31*XX31)</f>
        <v>7.9387999999999996</v>
      </c>
      <c r="YC31" s="170">
        <v>5</v>
      </c>
      <c r="YD31" s="170">
        <f>SUM(YC31*XX31)</f>
        <v>5</v>
      </c>
      <c r="YF31" s="10" t="s">
        <v>874</v>
      </c>
      <c r="YG31" s="16" t="s">
        <v>115</v>
      </c>
      <c r="YH31" s="16"/>
      <c r="YI31" s="29" t="s">
        <v>872</v>
      </c>
      <c r="YJ31" s="16"/>
      <c r="YK31" s="16"/>
      <c r="YL31" s="16" t="s">
        <v>160</v>
      </c>
      <c r="YM31" s="25" t="s">
        <v>873</v>
      </c>
      <c r="YN31" s="16">
        <v>1</v>
      </c>
      <c r="YO31" s="16" t="s">
        <v>26</v>
      </c>
      <c r="YP31" s="18">
        <v>7.9387999999999996</v>
      </c>
      <c r="YQ31" s="18">
        <f>SUM(YP31*YN31)</f>
        <v>7.9387999999999996</v>
      </c>
      <c r="YS31" s="170">
        <v>5</v>
      </c>
      <c r="YT31" s="170">
        <f>SUM(YS31*YN31)</f>
        <v>5</v>
      </c>
      <c r="YV31" s="10" t="s">
        <v>874</v>
      </c>
      <c r="YW31" s="16" t="s">
        <v>115</v>
      </c>
      <c r="YX31" s="16"/>
      <c r="YY31" s="29" t="s">
        <v>872</v>
      </c>
      <c r="YZ31" s="16"/>
      <c r="ZA31" s="16"/>
      <c r="ZB31" s="16" t="s">
        <v>160</v>
      </c>
      <c r="ZC31" s="25" t="s">
        <v>873</v>
      </c>
      <c r="ZD31" s="16">
        <v>1</v>
      </c>
      <c r="ZE31" s="16" t="s">
        <v>26</v>
      </c>
      <c r="ZF31" s="18">
        <v>7.9387999999999996</v>
      </c>
      <c r="ZG31" s="18">
        <f>SUM(ZF31*ZD31)</f>
        <v>7.9387999999999996</v>
      </c>
      <c r="ZI31" s="170">
        <v>5</v>
      </c>
      <c r="ZJ31" s="170">
        <f>SUM(ZI31*ZD31)</f>
        <v>5</v>
      </c>
      <c r="ZL31" s="10" t="s">
        <v>874</v>
      </c>
      <c r="ZM31" s="16" t="s">
        <v>115</v>
      </c>
      <c r="ZN31" s="16"/>
      <c r="ZO31" s="29" t="s">
        <v>872</v>
      </c>
      <c r="ZP31" s="16"/>
      <c r="ZQ31" s="16"/>
      <c r="ZR31" s="16" t="s">
        <v>160</v>
      </c>
      <c r="ZS31" s="25" t="s">
        <v>873</v>
      </c>
      <c r="ZT31" s="16">
        <v>1</v>
      </c>
      <c r="ZU31" s="16" t="s">
        <v>26</v>
      </c>
      <c r="ZV31" s="18">
        <v>7.9387999999999996</v>
      </c>
      <c r="ZW31" s="18">
        <f>SUM(ZV31*ZT31)</f>
        <v>7.9387999999999996</v>
      </c>
      <c r="ZY31" s="170">
        <v>5</v>
      </c>
      <c r="ZZ31" s="170">
        <f>SUM(ZY31*ZT31)</f>
        <v>5</v>
      </c>
      <c r="AAB31" s="10" t="s">
        <v>874</v>
      </c>
      <c r="AAC31" s="16" t="s">
        <v>115</v>
      </c>
      <c r="AAD31" s="16"/>
      <c r="AAE31" s="29" t="s">
        <v>872</v>
      </c>
      <c r="AAF31" s="16"/>
      <c r="AAG31" s="16"/>
      <c r="AAH31" s="16" t="s">
        <v>160</v>
      </c>
      <c r="AAI31" s="25" t="s">
        <v>873</v>
      </c>
      <c r="AAJ31" s="16">
        <v>1</v>
      </c>
      <c r="AAK31" s="16" t="s">
        <v>26</v>
      </c>
      <c r="AAL31" s="18">
        <v>7.9387999999999996</v>
      </c>
      <c r="AAM31" s="18">
        <f>SUM(AAL31*AAJ31)</f>
        <v>7.9387999999999996</v>
      </c>
      <c r="AAO31" s="170">
        <v>5</v>
      </c>
      <c r="AAP31" s="170">
        <f>SUM(AAO31*AAJ31)</f>
        <v>5</v>
      </c>
      <c r="AAR31" s="10" t="s">
        <v>874</v>
      </c>
      <c r="AAS31" s="16" t="s">
        <v>115</v>
      </c>
      <c r="AAT31" s="16"/>
      <c r="AAU31" s="29" t="s">
        <v>872</v>
      </c>
      <c r="AAV31" s="16"/>
      <c r="AAW31" s="16"/>
      <c r="AAX31" s="16" t="s">
        <v>160</v>
      </c>
      <c r="AAY31" s="25" t="s">
        <v>873</v>
      </c>
      <c r="AAZ31" s="16">
        <v>1</v>
      </c>
      <c r="ABA31" s="16" t="s">
        <v>26</v>
      </c>
      <c r="ABB31" s="18">
        <v>7.9387999999999996</v>
      </c>
      <c r="ABC31" s="18">
        <f>SUM(ABB31*AAZ31)</f>
        <v>7.9387999999999996</v>
      </c>
      <c r="ABE31" s="170">
        <v>5</v>
      </c>
      <c r="ABF31" s="170">
        <f>SUM(ABE31*AAZ31)</f>
        <v>5</v>
      </c>
      <c r="ABH31" s="10" t="s">
        <v>874</v>
      </c>
      <c r="ABI31" s="16" t="s">
        <v>115</v>
      </c>
      <c r="ABJ31" s="16"/>
      <c r="ABK31" s="29" t="s">
        <v>872</v>
      </c>
      <c r="ABL31" s="16"/>
      <c r="ABM31" s="16"/>
      <c r="ABN31" s="16" t="s">
        <v>160</v>
      </c>
      <c r="ABO31" s="25" t="s">
        <v>873</v>
      </c>
      <c r="ABP31" s="16">
        <v>1</v>
      </c>
      <c r="ABQ31" s="16" t="s">
        <v>26</v>
      </c>
      <c r="ABR31" s="18">
        <v>7.9387999999999996</v>
      </c>
      <c r="ABS31" s="18">
        <f>SUM(ABR31*ABP31)</f>
        <v>7.9387999999999996</v>
      </c>
      <c r="ABU31" s="170">
        <v>5</v>
      </c>
      <c r="ABV31" s="170">
        <f>SUM(ABU31*ABP31)</f>
        <v>5</v>
      </c>
      <c r="ABX31" s="10" t="s">
        <v>874</v>
      </c>
      <c r="ABY31" s="16" t="s">
        <v>115</v>
      </c>
      <c r="ABZ31" s="16"/>
      <c r="ACA31" s="29" t="s">
        <v>872</v>
      </c>
      <c r="ACB31" s="16"/>
      <c r="ACC31" s="16"/>
      <c r="ACD31" s="16" t="s">
        <v>160</v>
      </c>
      <c r="ACE31" s="25" t="s">
        <v>873</v>
      </c>
      <c r="ACF31" s="16">
        <v>1</v>
      </c>
      <c r="ACG31" s="16" t="s">
        <v>26</v>
      </c>
      <c r="ACH31" s="18">
        <v>7.9387999999999996</v>
      </c>
      <c r="ACI31" s="18">
        <f>SUM(ACH31*ACF31)</f>
        <v>7.9387999999999996</v>
      </c>
      <c r="ACK31" s="170">
        <v>5</v>
      </c>
      <c r="ACL31" s="170">
        <f>SUM(ACK31*ACF31)</f>
        <v>5</v>
      </c>
      <c r="ACN31" s="10" t="s">
        <v>874</v>
      </c>
      <c r="ACO31" s="16" t="s">
        <v>115</v>
      </c>
      <c r="ACP31" s="16"/>
      <c r="ACQ31" s="29" t="s">
        <v>872</v>
      </c>
      <c r="ACR31" s="16"/>
      <c r="ACS31" s="16"/>
      <c r="ACT31" s="16" t="s">
        <v>160</v>
      </c>
      <c r="ACU31" s="25" t="s">
        <v>873</v>
      </c>
      <c r="ACV31" s="16">
        <v>1</v>
      </c>
      <c r="ACW31" s="16" t="s">
        <v>26</v>
      </c>
      <c r="ACX31" s="18">
        <v>7.9387999999999996</v>
      </c>
      <c r="ACY31" s="18">
        <f>SUM(ACX31*ACV31)</f>
        <v>7.9387999999999996</v>
      </c>
      <c r="ADA31" s="170">
        <v>5</v>
      </c>
      <c r="ADB31" s="170">
        <f>SUM(ADA31*ACV31)</f>
        <v>5</v>
      </c>
      <c r="ADD31" s="10" t="s">
        <v>874</v>
      </c>
      <c r="ADE31" s="16" t="s">
        <v>115</v>
      </c>
      <c r="ADF31" s="16"/>
      <c r="ADG31" s="29" t="s">
        <v>872</v>
      </c>
      <c r="ADH31" s="16"/>
      <c r="ADI31" s="16"/>
      <c r="ADJ31" s="16" t="s">
        <v>160</v>
      </c>
      <c r="ADK31" s="25" t="s">
        <v>873</v>
      </c>
      <c r="ADL31" s="16">
        <v>1</v>
      </c>
      <c r="ADM31" s="16" t="s">
        <v>26</v>
      </c>
      <c r="ADN31" s="18">
        <v>7.9387999999999996</v>
      </c>
      <c r="ADO31" s="18">
        <f>SUM(ADN31*ADL31)</f>
        <v>7.9387999999999996</v>
      </c>
      <c r="ADQ31" s="170">
        <v>5</v>
      </c>
      <c r="ADR31" s="170">
        <f>SUM(ADQ31*ADL31)</f>
        <v>5</v>
      </c>
      <c r="ADT31" s="10" t="s">
        <v>874</v>
      </c>
      <c r="ADU31" s="16" t="s">
        <v>115</v>
      </c>
      <c r="ADV31" s="16"/>
      <c r="ADW31" s="29" t="s">
        <v>872</v>
      </c>
      <c r="ADX31" s="16"/>
      <c r="ADY31" s="16"/>
      <c r="ADZ31" s="16" t="s">
        <v>160</v>
      </c>
      <c r="AEA31" s="25" t="s">
        <v>873</v>
      </c>
      <c r="AEB31" s="16">
        <v>1</v>
      </c>
      <c r="AEC31" s="16" t="s">
        <v>26</v>
      </c>
      <c r="AED31" s="18">
        <v>7.9387999999999996</v>
      </c>
      <c r="AEE31" s="18">
        <f>SUM(AED31*AEB31)</f>
        <v>7.9387999999999996</v>
      </c>
      <c r="AEG31" s="170">
        <v>5</v>
      </c>
      <c r="AEH31" s="170">
        <f>SUM(AEG31*AEB31)</f>
        <v>5</v>
      </c>
      <c r="AEJ31" s="10" t="s">
        <v>874</v>
      </c>
      <c r="AEK31" s="16" t="s">
        <v>115</v>
      </c>
      <c r="AEL31" s="16"/>
      <c r="AEM31" s="29" t="s">
        <v>872</v>
      </c>
      <c r="AEN31" s="16"/>
      <c r="AEO31" s="16"/>
      <c r="AEP31" s="16" t="s">
        <v>160</v>
      </c>
      <c r="AEQ31" s="25" t="s">
        <v>873</v>
      </c>
      <c r="AER31" s="16">
        <v>1</v>
      </c>
      <c r="AES31" s="16" t="s">
        <v>26</v>
      </c>
      <c r="AET31" s="18">
        <v>7.9387999999999996</v>
      </c>
      <c r="AEU31" s="18">
        <f>SUM(AET31*AER31)</f>
        <v>7.9387999999999996</v>
      </c>
      <c r="AEW31" s="170">
        <v>5</v>
      </c>
      <c r="AEX31" s="170">
        <f>SUM(AEW31*AER31)</f>
        <v>5</v>
      </c>
      <c r="AEZ31" s="10" t="s">
        <v>874</v>
      </c>
      <c r="AFA31" s="16" t="s">
        <v>115</v>
      </c>
      <c r="AFB31" s="16"/>
      <c r="AFC31" s="29" t="s">
        <v>872</v>
      </c>
      <c r="AFD31" s="16"/>
      <c r="AFE31" s="16"/>
      <c r="AFF31" s="16" t="s">
        <v>160</v>
      </c>
      <c r="AFG31" s="25" t="s">
        <v>873</v>
      </c>
      <c r="AFH31" s="16">
        <v>1</v>
      </c>
      <c r="AFI31" s="16" t="s">
        <v>26</v>
      </c>
      <c r="AFJ31" s="18">
        <v>7.9387999999999996</v>
      </c>
      <c r="AFK31" s="18">
        <f>SUM(AFJ31*AFH31)</f>
        <v>7.9387999999999996</v>
      </c>
      <c r="AFM31" s="170">
        <v>5</v>
      </c>
      <c r="AFN31" s="170">
        <f>SUM(AFM31*AFH31)</f>
        <v>5</v>
      </c>
      <c r="AFP31" s="10" t="s">
        <v>874</v>
      </c>
      <c r="AFQ31" s="16" t="s">
        <v>115</v>
      </c>
      <c r="AFR31" s="16"/>
      <c r="AFS31" s="29" t="s">
        <v>872</v>
      </c>
      <c r="AFT31" s="16"/>
      <c r="AFU31" s="16"/>
      <c r="AFV31" s="16" t="s">
        <v>160</v>
      </c>
      <c r="AFW31" s="25" t="s">
        <v>873</v>
      </c>
      <c r="AFX31" s="16">
        <v>1</v>
      </c>
      <c r="AFY31" s="16" t="s">
        <v>26</v>
      </c>
      <c r="AFZ31" s="18">
        <v>7.9387999999999996</v>
      </c>
      <c r="AGA31" s="18">
        <f>SUM(AFZ31*AFX31)</f>
        <v>7.9387999999999996</v>
      </c>
      <c r="AGC31" s="170">
        <v>5</v>
      </c>
      <c r="AGD31" s="170">
        <f>SUM(AGC31*AFX31)</f>
        <v>5</v>
      </c>
      <c r="AGF31" s="10" t="s">
        <v>874</v>
      </c>
      <c r="AGG31" s="16" t="s">
        <v>115</v>
      </c>
      <c r="AGH31" s="16"/>
      <c r="AGI31" s="29" t="s">
        <v>872</v>
      </c>
      <c r="AGJ31" s="16"/>
      <c r="AGK31" s="16"/>
      <c r="AGL31" s="16" t="s">
        <v>160</v>
      </c>
      <c r="AGM31" s="25" t="s">
        <v>873</v>
      </c>
      <c r="AGN31" s="16">
        <v>1</v>
      </c>
      <c r="AGO31" s="16" t="s">
        <v>26</v>
      </c>
      <c r="AGP31" s="18">
        <v>7.9387999999999996</v>
      </c>
      <c r="AGQ31" s="18">
        <f>SUM(AGP31*AGN31)</f>
        <v>7.9387999999999996</v>
      </c>
      <c r="AGS31" s="170">
        <v>5</v>
      </c>
      <c r="AGT31" s="170">
        <f>SUM(AGS31*AGN31)</f>
        <v>5</v>
      </c>
      <c r="AGV31" s="10" t="s">
        <v>874</v>
      </c>
      <c r="AGW31" s="16" t="s">
        <v>115</v>
      </c>
      <c r="AGX31" s="16"/>
      <c r="AGY31" s="29" t="s">
        <v>872</v>
      </c>
      <c r="AGZ31" s="16"/>
      <c r="AHA31" s="16"/>
      <c r="AHB31" s="16" t="s">
        <v>160</v>
      </c>
      <c r="AHC31" s="25" t="s">
        <v>873</v>
      </c>
      <c r="AHD31" s="16">
        <v>1</v>
      </c>
      <c r="AHE31" s="16" t="s">
        <v>26</v>
      </c>
      <c r="AHF31" s="18">
        <v>7.9387999999999996</v>
      </c>
      <c r="AHG31" s="18">
        <f>SUM(AHF31*AHD31)</f>
        <v>7.9387999999999996</v>
      </c>
      <c r="AHI31" s="170">
        <v>5</v>
      </c>
      <c r="AHJ31" s="170">
        <f>SUM(AHI31*AHD31)</f>
        <v>5</v>
      </c>
      <c r="AHL31" s="10" t="s">
        <v>874</v>
      </c>
      <c r="AHM31" s="16" t="s">
        <v>115</v>
      </c>
      <c r="AHN31" s="16"/>
      <c r="AHO31" s="29" t="s">
        <v>872</v>
      </c>
      <c r="AHP31" s="16"/>
      <c r="AHQ31" s="16"/>
      <c r="AHR31" s="16" t="s">
        <v>160</v>
      </c>
      <c r="AHS31" s="25" t="s">
        <v>873</v>
      </c>
      <c r="AHT31" s="16">
        <v>1</v>
      </c>
      <c r="AHU31" s="16" t="s">
        <v>26</v>
      </c>
      <c r="AHV31" s="18">
        <v>7.9387999999999996</v>
      </c>
      <c r="AHW31" s="18">
        <f>SUM(AHV31*AHT31)</f>
        <v>7.9387999999999996</v>
      </c>
      <c r="AHY31" s="170">
        <v>5</v>
      </c>
      <c r="AHZ31" s="170">
        <f>SUM(AHY31*AHT31)</f>
        <v>5</v>
      </c>
      <c r="AIB31" s="10" t="s">
        <v>874</v>
      </c>
      <c r="AIC31" s="16" t="s">
        <v>115</v>
      </c>
      <c r="AID31" s="16"/>
      <c r="AIE31" s="29" t="s">
        <v>872</v>
      </c>
      <c r="AIF31" s="16"/>
      <c r="AIG31" s="16"/>
      <c r="AIH31" s="16" t="s">
        <v>160</v>
      </c>
      <c r="AII31" s="25" t="s">
        <v>873</v>
      </c>
      <c r="AIJ31" s="16">
        <v>1</v>
      </c>
      <c r="AIK31" s="16" t="s">
        <v>26</v>
      </c>
      <c r="AIL31" s="18">
        <v>7.9387999999999996</v>
      </c>
      <c r="AIM31" s="18">
        <f>SUM(AIL31*AIJ31)</f>
        <v>7.9387999999999996</v>
      </c>
      <c r="AIO31" s="170">
        <v>5</v>
      </c>
      <c r="AIP31" s="170">
        <f>SUM(AIO31*AIJ31)</f>
        <v>5</v>
      </c>
      <c r="AIR31" s="10" t="s">
        <v>874</v>
      </c>
      <c r="AIS31" s="16" t="s">
        <v>115</v>
      </c>
      <c r="AIT31" s="16"/>
      <c r="AIU31" s="29" t="s">
        <v>872</v>
      </c>
      <c r="AIV31" s="16"/>
      <c r="AIW31" s="16"/>
      <c r="AIX31" s="16" t="s">
        <v>160</v>
      </c>
      <c r="AIY31" s="25" t="s">
        <v>873</v>
      </c>
      <c r="AIZ31" s="16">
        <v>1</v>
      </c>
      <c r="AJA31" s="16" t="s">
        <v>26</v>
      </c>
      <c r="AJB31" s="18">
        <v>7.9387999999999996</v>
      </c>
      <c r="AJC31" s="18">
        <f>SUM(AJB31*AIZ31)</f>
        <v>7.9387999999999996</v>
      </c>
      <c r="AJE31" s="170">
        <v>5</v>
      </c>
      <c r="AJF31" s="170">
        <f>SUM(AJE31*AIZ31)</f>
        <v>5</v>
      </c>
      <c r="AJH31" s="10" t="s">
        <v>874</v>
      </c>
      <c r="AJI31" s="16" t="s">
        <v>115</v>
      </c>
      <c r="AJJ31" s="16"/>
      <c r="AJK31" s="29" t="s">
        <v>872</v>
      </c>
      <c r="AJL31" s="16"/>
      <c r="AJM31" s="16"/>
      <c r="AJN31" s="16" t="s">
        <v>160</v>
      </c>
      <c r="AJO31" s="25" t="s">
        <v>873</v>
      </c>
      <c r="AJP31" s="16">
        <v>1</v>
      </c>
      <c r="AJQ31" s="16" t="s">
        <v>26</v>
      </c>
      <c r="AJR31" s="18">
        <v>7.9387999999999996</v>
      </c>
      <c r="AJS31" s="18">
        <f>SUM(AJR31*AJP31)</f>
        <v>7.9387999999999996</v>
      </c>
      <c r="AJU31" s="170">
        <v>5</v>
      </c>
      <c r="AJV31" s="170">
        <f>SUM(AJU31*AJP31)</f>
        <v>5</v>
      </c>
      <c r="AJX31" s="10" t="s">
        <v>874</v>
      </c>
      <c r="AJY31" s="16" t="s">
        <v>115</v>
      </c>
      <c r="AJZ31" s="16"/>
      <c r="AKA31" s="29" t="s">
        <v>872</v>
      </c>
      <c r="AKB31" s="16"/>
      <c r="AKC31" s="16"/>
      <c r="AKD31" s="16" t="s">
        <v>160</v>
      </c>
      <c r="AKE31" s="25" t="s">
        <v>873</v>
      </c>
      <c r="AKF31" s="16">
        <v>1</v>
      </c>
      <c r="AKG31" s="16" t="s">
        <v>26</v>
      </c>
      <c r="AKH31" s="18">
        <v>7.9387999999999996</v>
      </c>
      <c r="AKI31" s="18">
        <f>SUM(AKH31*AKF31)</f>
        <v>7.9387999999999996</v>
      </c>
      <c r="AKK31" s="170">
        <v>5</v>
      </c>
      <c r="AKL31" s="170">
        <f>SUM(AKK31*AKF31)</f>
        <v>5</v>
      </c>
      <c r="AKN31" s="10" t="s">
        <v>874</v>
      </c>
      <c r="AKO31" s="16" t="s">
        <v>115</v>
      </c>
      <c r="AKP31" s="16"/>
      <c r="AKQ31" s="29" t="s">
        <v>872</v>
      </c>
      <c r="AKR31" s="16"/>
      <c r="AKS31" s="16"/>
      <c r="AKT31" s="16" t="s">
        <v>160</v>
      </c>
      <c r="AKU31" s="25" t="s">
        <v>873</v>
      </c>
      <c r="AKV31" s="16">
        <v>1</v>
      </c>
      <c r="AKW31" s="16" t="s">
        <v>26</v>
      </c>
      <c r="AKX31" s="18">
        <v>7.9387999999999996</v>
      </c>
      <c r="AKY31" s="18">
        <f>SUM(AKX31*AKV31)</f>
        <v>7.9387999999999996</v>
      </c>
      <c r="ALA31" s="170">
        <v>5</v>
      </c>
      <c r="ALB31" s="170">
        <f>SUM(ALA31*AKV31)</f>
        <v>5</v>
      </c>
      <c r="ALD31" s="10" t="s">
        <v>874</v>
      </c>
      <c r="ALE31" s="16" t="s">
        <v>115</v>
      </c>
      <c r="ALF31" s="16"/>
      <c r="ALG31" s="29" t="s">
        <v>872</v>
      </c>
      <c r="ALH31" s="16"/>
      <c r="ALI31" s="16"/>
      <c r="ALJ31" s="16" t="s">
        <v>160</v>
      </c>
      <c r="ALK31" s="25" t="s">
        <v>873</v>
      </c>
      <c r="ALL31" s="16">
        <v>1</v>
      </c>
      <c r="ALM31" s="16" t="s">
        <v>26</v>
      </c>
      <c r="ALN31" s="18">
        <v>7.9387999999999996</v>
      </c>
      <c r="ALO31" s="18">
        <f>SUM(ALN31*ALL31)</f>
        <v>7.9387999999999996</v>
      </c>
      <c r="ALQ31" s="170">
        <v>5</v>
      </c>
      <c r="ALR31" s="170">
        <f>SUM(ALQ31*ALL31)</f>
        <v>5</v>
      </c>
      <c r="ALT31" s="10" t="s">
        <v>874</v>
      </c>
      <c r="ALU31" s="16" t="s">
        <v>115</v>
      </c>
      <c r="ALV31" s="16"/>
      <c r="ALW31" s="29" t="s">
        <v>872</v>
      </c>
      <c r="ALX31" s="16"/>
      <c r="ALY31" s="16"/>
      <c r="ALZ31" s="16" t="s">
        <v>160</v>
      </c>
      <c r="AMA31" s="25" t="s">
        <v>873</v>
      </c>
      <c r="AMB31" s="16">
        <v>1</v>
      </c>
      <c r="AMC31" s="16" t="s">
        <v>26</v>
      </c>
      <c r="AMD31" s="18">
        <v>7.9387999999999996</v>
      </c>
      <c r="AME31" s="18">
        <f>SUM(AMD31*AMB31)</f>
        <v>7.9387999999999996</v>
      </c>
      <c r="AMG31" s="170">
        <v>5</v>
      </c>
      <c r="AMH31" s="170">
        <f>SUM(AMG31*AMB31)</f>
        <v>5</v>
      </c>
      <c r="AMJ31" s="10" t="s">
        <v>874</v>
      </c>
    </row>
    <row r="32" spans="1:1024" ht="14.25"/>
    <row r="33" spans="1:1011" ht="14.25">
      <c r="A33" t="s">
        <v>875</v>
      </c>
    </row>
    <row r="34" spans="1:1011" ht="14.25">
      <c r="A34" s="10" t="s">
        <v>90</v>
      </c>
      <c r="B34" s="16" t="s">
        <v>345</v>
      </c>
      <c r="C34" s="16" t="s">
        <v>876</v>
      </c>
      <c r="D34" s="33"/>
      <c r="E34" s="16"/>
      <c r="F34" s="16" t="s">
        <v>332</v>
      </c>
      <c r="G34" s="16"/>
      <c r="H34" s="16">
        <v>1</v>
      </c>
      <c r="I34" s="16" t="s">
        <v>26</v>
      </c>
      <c r="J34" s="18">
        <v>56</v>
      </c>
      <c r="K34" s="18">
        <f>SUM(J34*H34)</f>
        <v>56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</row>
    <row r="35" spans="1:1011" ht="14.25"/>
    <row r="36" spans="1:1011" ht="14.25">
      <c r="A36" t="s">
        <v>877</v>
      </c>
    </row>
    <row r="37" spans="1:1011" ht="14.25"/>
    <row r="38" spans="1:1011" ht="14.25"/>
  </sheetData>
  <pageMargins left="0" right="0" top="0.39370000000000011" bottom="0.39370000000000011" header="0" footer="0"/>
  <pageSetup paperSize="0" scale="64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3"/>
  <sheetViews>
    <sheetView workbookViewId="0"/>
  </sheetViews>
  <sheetFormatPr defaultRowHeight="12.75"/>
  <cols>
    <col min="1" max="1" width="13.25" style="223" customWidth="1"/>
    <col min="2" max="2" width="12.625" style="223" customWidth="1"/>
    <col min="3" max="3" width="53.25" style="223" customWidth="1"/>
    <col min="4" max="4" width="8" style="223" customWidth="1"/>
    <col min="5" max="5" width="5.875" style="255" customWidth="1"/>
    <col min="6" max="6" width="12.875" style="223" customWidth="1"/>
    <col min="7" max="7" width="18.125" style="255" customWidth="1"/>
    <col min="8" max="8" width="7.625" style="255" customWidth="1"/>
    <col min="9" max="9" width="6" style="223" customWidth="1"/>
    <col min="10" max="10" width="10.125" style="223" customWidth="1"/>
    <col min="11" max="11" width="7.625" style="223" customWidth="1"/>
    <col min="12" max="12" width="3.875" style="256" customWidth="1"/>
    <col min="13" max="13" width="15.25" style="257" customWidth="1"/>
    <col min="14" max="14" width="11.375" style="257" customWidth="1"/>
    <col min="15" max="15" width="1.25" style="257" customWidth="1"/>
    <col min="16" max="16" width="16.875" style="255" customWidth="1"/>
    <col min="17" max="17" width="16.875" style="258" customWidth="1"/>
    <col min="18" max="18" width="9.75" style="259" customWidth="1"/>
    <col min="19" max="19" width="13.625" style="260" customWidth="1"/>
    <col min="20" max="20" width="46.5" style="223" customWidth="1"/>
    <col min="21" max="21" width="11.375" style="223" customWidth="1"/>
    <col min="22" max="22" width="12.625" style="223" customWidth="1"/>
    <col min="23" max="1015" width="11.375" style="223" customWidth="1"/>
    <col min="1016" max="1024" width="11.375" style="207" customWidth="1"/>
  </cols>
  <sheetData>
    <row r="1" spans="1:1024" ht="14.25">
      <c r="A1" s="199" t="s">
        <v>0</v>
      </c>
      <c r="B1" s="199" t="s">
        <v>1</v>
      </c>
      <c r="C1" s="199" t="s">
        <v>2</v>
      </c>
      <c r="D1" s="199" t="s">
        <v>3</v>
      </c>
      <c r="E1" s="199" t="s">
        <v>4</v>
      </c>
      <c r="F1" s="199" t="s">
        <v>5</v>
      </c>
      <c r="G1" s="199" t="s">
        <v>6</v>
      </c>
      <c r="H1" s="199" t="s">
        <v>7</v>
      </c>
      <c r="I1" s="199" t="s">
        <v>8</v>
      </c>
      <c r="J1" s="199" t="s">
        <v>9</v>
      </c>
      <c r="K1" s="199" t="s">
        <v>10</v>
      </c>
      <c r="L1" s="200" t="s">
        <v>11</v>
      </c>
      <c r="M1" s="201" t="s">
        <v>12</v>
      </c>
      <c r="N1" s="201" t="s">
        <v>13</v>
      </c>
      <c r="O1" s="202" t="s">
        <v>14</v>
      </c>
      <c r="P1" s="199" t="s">
        <v>15</v>
      </c>
      <c r="Q1" s="199" t="s">
        <v>16</v>
      </c>
      <c r="R1" s="203" t="s">
        <v>17</v>
      </c>
      <c r="S1" s="203" t="s">
        <v>878</v>
      </c>
      <c r="T1" s="204" t="s">
        <v>20</v>
      </c>
      <c r="U1" s="205">
        <v>1000</v>
      </c>
      <c r="V1" s="205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  <c r="IW1" s="206"/>
      <c r="IX1" s="206"/>
      <c r="IY1" s="206"/>
      <c r="IZ1" s="206"/>
      <c r="JA1" s="206"/>
      <c r="JB1" s="206"/>
      <c r="JC1" s="206"/>
      <c r="JD1" s="206"/>
      <c r="JE1" s="206"/>
      <c r="JF1" s="206"/>
      <c r="JG1" s="206"/>
      <c r="JH1" s="206"/>
      <c r="JI1" s="206"/>
      <c r="JJ1" s="206"/>
      <c r="JK1" s="206"/>
      <c r="JL1" s="206"/>
      <c r="JM1" s="206"/>
      <c r="JN1" s="206"/>
      <c r="JO1" s="206"/>
      <c r="JP1" s="206"/>
      <c r="JQ1" s="206"/>
      <c r="JR1" s="206"/>
      <c r="JS1" s="206"/>
      <c r="JT1" s="206"/>
      <c r="JU1" s="206"/>
      <c r="JV1" s="206"/>
      <c r="JW1" s="206"/>
      <c r="JX1" s="206"/>
      <c r="JY1" s="206"/>
      <c r="JZ1" s="206"/>
      <c r="KA1" s="206"/>
      <c r="KB1" s="206"/>
      <c r="KC1" s="206"/>
      <c r="KD1" s="206"/>
      <c r="KE1" s="206"/>
      <c r="KF1" s="206"/>
      <c r="KG1" s="206"/>
      <c r="KH1" s="206"/>
      <c r="KI1" s="206"/>
      <c r="KJ1" s="206"/>
      <c r="KK1" s="206"/>
      <c r="KL1" s="206"/>
      <c r="KM1" s="206"/>
      <c r="KN1" s="206"/>
      <c r="KO1" s="206"/>
      <c r="KP1" s="206"/>
      <c r="KQ1" s="206"/>
      <c r="KR1" s="206"/>
      <c r="KS1" s="206"/>
      <c r="KT1" s="206"/>
      <c r="KU1" s="206"/>
      <c r="KV1" s="206"/>
      <c r="KW1" s="206"/>
      <c r="KX1" s="206"/>
      <c r="KY1" s="206"/>
      <c r="KZ1" s="206"/>
      <c r="LA1" s="206"/>
      <c r="LB1" s="206"/>
      <c r="LC1" s="206"/>
      <c r="LD1" s="206"/>
      <c r="LE1" s="206"/>
      <c r="LF1" s="206"/>
      <c r="LG1" s="206"/>
      <c r="LH1" s="206"/>
      <c r="LI1" s="206"/>
      <c r="LJ1" s="206"/>
      <c r="LK1" s="206"/>
      <c r="LL1" s="206"/>
      <c r="LM1" s="206"/>
      <c r="LN1" s="206"/>
      <c r="LO1" s="206"/>
      <c r="LP1" s="206"/>
      <c r="LQ1" s="206"/>
      <c r="LR1" s="206"/>
      <c r="LS1" s="206"/>
      <c r="LT1" s="206"/>
      <c r="LU1" s="206"/>
      <c r="LV1" s="206"/>
      <c r="LW1" s="206"/>
      <c r="LX1" s="206"/>
      <c r="LY1" s="206"/>
      <c r="LZ1" s="206"/>
      <c r="MA1" s="206"/>
      <c r="MB1" s="206"/>
      <c r="MC1" s="206"/>
      <c r="MD1" s="206"/>
      <c r="ME1" s="206"/>
      <c r="MF1" s="206"/>
      <c r="MG1" s="206"/>
      <c r="MH1" s="206"/>
      <c r="MI1" s="206"/>
      <c r="MJ1" s="206"/>
      <c r="MK1" s="206"/>
      <c r="ML1" s="206"/>
      <c r="MM1" s="206"/>
      <c r="MN1" s="206"/>
      <c r="MO1" s="206"/>
      <c r="MP1" s="206"/>
      <c r="MQ1" s="206"/>
      <c r="MR1" s="206"/>
      <c r="MS1" s="206"/>
      <c r="MT1" s="206"/>
      <c r="MU1" s="206"/>
      <c r="MV1" s="206"/>
      <c r="MW1" s="206"/>
      <c r="MX1" s="206"/>
      <c r="MY1" s="206"/>
      <c r="MZ1" s="206"/>
      <c r="NA1" s="206"/>
      <c r="NB1" s="206"/>
      <c r="NC1" s="206"/>
      <c r="ND1" s="206"/>
      <c r="NE1" s="206"/>
      <c r="NF1" s="206"/>
      <c r="NG1" s="206"/>
      <c r="NH1" s="206"/>
      <c r="NI1" s="206"/>
      <c r="NJ1" s="206"/>
      <c r="NK1" s="206"/>
      <c r="NL1" s="206"/>
      <c r="NM1" s="206"/>
      <c r="NN1" s="206"/>
      <c r="NO1" s="206"/>
      <c r="NP1" s="206"/>
      <c r="NQ1" s="206"/>
      <c r="NR1" s="206"/>
      <c r="NS1" s="206"/>
      <c r="NT1" s="206"/>
      <c r="NU1" s="206"/>
      <c r="NV1" s="206"/>
      <c r="NW1" s="206"/>
      <c r="NX1" s="206"/>
      <c r="NY1" s="206"/>
      <c r="NZ1" s="206"/>
      <c r="OA1" s="206"/>
      <c r="OB1" s="206"/>
      <c r="OC1" s="206"/>
      <c r="OD1" s="206"/>
      <c r="OE1" s="206"/>
      <c r="OF1" s="206"/>
      <c r="OG1" s="206"/>
      <c r="OH1" s="206"/>
      <c r="OI1" s="206"/>
      <c r="OJ1" s="206"/>
      <c r="OK1" s="206"/>
      <c r="OL1" s="206"/>
      <c r="OM1" s="206"/>
      <c r="ON1" s="206"/>
      <c r="OO1" s="206"/>
      <c r="OP1" s="206"/>
      <c r="OQ1" s="206"/>
      <c r="OR1" s="206"/>
      <c r="OS1" s="206"/>
      <c r="OT1" s="206"/>
      <c r="OU1" s="206"/>
      <c r="OV1" s="206"/>
      <c r="OW1" s="206"/>
      <c r="OX1" s="206"/>
      <c r="OY1" s="206"/>
      <c r="OZ1" s="206"/>
      <c r="PA1" s="206"/>
      <c r="PB1" s="206"/>
      <c r="PC1" s="206"/>
      <c r="PD1" s="206"/>
      <c r="PE1" s="206"/>
      <c r="PF1" s="206"/>
      <c r="PG1" s="206"/>
      <c r="PH1" s="206"/>
      <c r="PI1" s="206"/>
      <c r="PJ1" s="206"/>
      <c r="PK1" s="206"/>
      <c r="PL1" s="206"/>
      <c r="PM1" s="206"/>
      <c r="PN1" s="206"/>
      <c r="PO1" s="206"/>
      <c r="PP1" s="206"/>
      <c r="PQ1" s="206"/>
      <c r="PR1" s="206"/>
      <c r="PS1" s="206"/>
      <c r="PT1" s="206"/>
      <c r="PU1" s="206"/>
      <c r="PV1" s="206"/>
      <c r="PW1" s="206"/>
      <c r="PX1" s="206"/>
      <c r="PY1" s="206"/>
      <c r="PZ1" s="206"/>
      <c r="QA1" s="206"/>
      <c r="QB1" s="206"/>
      <c r="QC1" s="206"/>
      <c r="QD1" s="206"/>
      <c r="QE1" s="206"/>
      <c r="QF1" s="206"/>
      <c r="QG1" s="206"/>
      <c r="QH1" s="206"/>
      <c r="QI1" s="206"/>
      <c r="QJ1" s="206"/>
      <c r="QK1" s="206"/>
      <c r="QL1" s="206"/>
      <c r="QM1" s="206"/>
      <c r="QN1" s="206"/>
      <c r="QO1" s="206"/>
      <c r="QP1" s="206"/>
      <c r="QQ1" s="206"/>
      <c r="QR1" s="206"/>
      <c r="QS1" s="206"/>
      <c r="QT1" s="206"/>
      <c r="QU1" s="206"/>
      <c r="QV1" s="206"/>
      <c r="QW1" s="206"/>
      <c r="QX1" s="206"/>
      <c r="QY1" s="206"/>
      <c r="QZ1" s="206"/>
      <c r="RA1" s="206"/>
      <c r="RB1" s="206"/>
      <c r="RC1" s="206"/>
      <c r="RD1" s="206"/>
      <c r="RE1" s="206"/>
      <c r="RF1" s="206"/>
      <c r="RG1" s="206"/>
      <c r="RH1" s="206"/>
      <c r="RI1" s="206"/>
      <c r="RJ1" s="206"/>
      <c r="RK1" s="206"/>
      <c r="RL1" s="206"/>
      <c r="RM1" s="206"/>
      <c r="RN1" s="206"/>
      <c r="RO1" s="206"/>
      <c r="RP1" s="206"/>
      <c r="RQ1" s="206"/>
      <c r="RR1" s="206"/>
      <c r="RS1" s="206"/>
      <c r="RT1" s="206"/>
      <c r="RU1" s="206"/>
      <c r="RV1" s="206"/>
      <c r="RW1" s="206"/>
      <c r="RX1" s="206"/>
      <c r="RY1" s="206"/>
      <c r="RZ1" s="206"/>
      <c r="SA1" s="206"/>
      <c r="SB1" s="206"/>
      <c r="SC1" s="206"/>
      <c r="SD1" s="206"/>
      <c r="SE1" s="206"/>
      <c r="SF1" s="206"/>
      <c r="SG1" s="206"/>
      <c r="SH1" s="206"/>
      <c r="SI1" s="206"/>
      <c r="SJ1" s="206"/>
      <c r="SK1" s="206"/>
      <c r="SL1" s="206"/>
      <c r="SM1" s="206"/>
      <c r="SN1" s="206"/>
      <c r="SO1" s="206"/>
      <c r="SP1" s="206"/>
      <c r="SQ1" s="206"/>
      <c r="SR1" s="206"/>
      <c r="SS1" s="206"/>
      <c r="ST1" s="206"/>
      <c r="SU1" s="206"/>
      <c r="SV1" s="206"/>
      <c r="SW1" s="206"/>
      <c r="SX1" s="206"/>
      <c r="SY1" s="206"/>
      <c r="SZ1" s="206"/>
      <c r="TA1" s="206"/>
      <c r="TB1" s="206"/>
      <c r="TC1" s="206"/>
      <c r="TD1" s="206"/>
      <c r="TE1" s="206"/>
      <c r="TF1" s="206"/>
      <c r="TG1" s="206"/>
      <c r="TH1" s="206"/>
      <c r="TI1" s="206"/>
      <c r="TJ1" s="206"/>
      <c r="TK1" s="206"/>
      <c r="TL1" s="206"/>
      <c r="TM1" s="206"/>
      <c r="TN1" s="206"/>
      <c r="TO1" s="206"/>
      <c r="TP1" s="206"/>
      <c r="TQ1" s="206"/>
      <c r="TR1" s="206"/>
      <c r="TS1" s="206"/>
      <c r="TT1" s="206"/>
      <c r="TU1" s="206"/>
      <c r="TV1" s="206"/>
      <c r="TW1" s="206"/>
      <c r="TX1" s="206"/>
      <c r="TY1" s="206"/>
      <c r="TZ1" s="206"/>
      <c r="UA1" s="206"/>
      <c r="UB1" s="206"/>
      <c r="UC1" s="206"/>
      <c r="UD1" s="206"/>
      <c r="UE1" s="206"/>
      <c r="UF1" s="206"/>
      <c r="UG1" s="206"/>
      <c r="UH1" s="206"/>
      <c r="UI1" s="206"/>
      <c r="UJ1" s="206"/>
      <c r="UK1" s="206"/>
      <c r="UL1" s="206"/>
      <c r="UM1" s="206"/>
      <c r="UN1" s="206"/>
      <c r="UO1" s="206"/>
      <c r="UP1" s="206"/>
      <c r="UQ1" s="206"/>
      <c r="UR1" s="206"/>
      <c r="US1" s="206"/>
      <c r="UT1" s="206"/>
      <c r="UU1" s="206"/>
      <c r="UV1" s="206"/>
      <c r="UW1" s="206"/>
      <c r="UX1" s="206"/>
      <c r="UY1" s="206"/>
      <c r="UZ1" s="206"/>
      <c r="VA1" s="206"/>
      <c r="VB1" s="206"/>
      <c r="VC1" s="206"/>
      <c r="VD1" s="206"/>
      <c r="VE1" s="206"/>
      <c r="VF1" s="206"/>
      <c r="VG1" s="206"/>
      <c r="VH1" s="206"/>
      <c r="VI1" s="206"/>
      <c r="VJ1" s="206"/>
      <c r="VK1" s="206"/>
      <c r="VL1" s="206"/>
      <c r="VM1" s="206"/>
      <c r="VN1" s="206"/>
      <c r="VO1" s="206"/>
      <c r="VP1" s="206"/>
      <c r="VQ1" s="206"/>
      <c r="VR1" s="206"/>
      <c r="VS1" s="206"/>
      <c r="VT1" s="206"/>
      <c r="VU1" s="206"/>
      <c r="VV1" s="206"/>
      <c r="VW1" s="206"/>
      <c r="VX1" s="206"/>
      <c r="VY1" s="206"/>
      <c r="VZ1" s="206"/>
      <c r="WA1" s="206"/>
      <c r="WB1" s="206"/>
      <c r="WC1" s="206"/>
      <c r="WD1" s="206"/>
      <c r="WE1" s="206"/>
      <c r="WF1" s="206"/>
      <c r="WG1" s="206"/>
      <c r="WH1" s="206"/>
      <c r="WI1" s="206"/>
      <c r="WJ1" s="206"/>
      <c r="WK1" s="206"/>
      <c r="WL1" s="206"/>
      <c r="WM1" s="206"/>
      <c r="WN1" s="206"/>
      <c r="WO1" s="206"/>
      <c r="WP1" s="206"/>
      <c r="WQ1" s="206"/>
      <c r="WR1" s="206"/>
      <c r="WS1" s="206"/>
      <c r="WT1" s="206"/>
      <c r="WU1" s="206"/>
      <c r="WV1" s="206"/>
      <c r="WW1" s="206"/>
      <c r="WX1" s="206"/>
      <c r="WY1" s="206"/>
      <c r="WZ1" s="206"/>
      <c r="XA1" s="206"/>
      <c r="XB1" s="206"/>
      <c r="XC1" s="206"/>
      <c r="XD1" s="206"/>
      <c r="XE1" s="206"/>
      <c r="XF1" s="206"/>
      <c r="XG1" s="206"/>
      <c r="XH1" s="206"/>
      <c r="XI1" s="206"/>
      <c r="XJ1" s="206"/>
      <c r="XK1" s="206"/>
      <c r="XL1" s="206"/>
      <c r="XM1" s="206"/>
      <c r="XN1" s="206"/>
      <c r="XO1" s="206"/>
      <c r="XP1" s="206"/>
      <c r="XQ1" s="206"/>
      <c r="XR1" s="206"/>
      <c r="XS1" s="206"/>
      <c r="XT1" s="206"/>
      <c r="XU1" s="206"/>
      <c r="XV1" s="206"/>
      <c r="XW1" s="206"/>
      <c r="XX1" s="206"/>
      <c r="XY1" s="206"/>
      <c r="XZ1" s="206"/>
      <c r="YA1" s="206"/>
      <c r="YB1" s="206"/>
      <c r="YC1" s="206"/>
      <c r="YD1" s="206"/>
      <c r="YE1" s="206"/>
      <c r="YF1" s="206"/>
      <c r="YG1" s="206"/>
      <c r="YH1" s="206"/>
      <c r="YI1" s="206"/>
      <c r="YJ1" s="206"/>
      <c r="YK1" s="206"/>
      <c r="YL1" s="206"/>
      <c r="YM1" s="206"/>
      <c r="YN1" s="206"/>
      <c r="YO1" s="206"/>
      <c r="YP1" s="206"/>
      <c r="YQ1" s="206"/>
      <c r="YR1" s="206"/>
      <c r="YS1" s="206"/>
      <c r="YT1" s="206"/>
      <c r="YU1" s="206"/>
      <c r="YV1" s="206"/>
      <c r="YW1" s="206"/>
      <c r="YX1" s="206"/>
      <c r="YY1" s="206"/>
      <c r="YZ1" s="206"/>
      <c r="ZA1" s="206"/>
      <c r="ZB1" s="206"/>
      <c r="ZC1" s="206"/>
      <c r="ZD1" s="206"/>
      <c r="ZE1" s="206"/>
      <c r="ZF1" s="206"/>
      <c r="ZG1" s="206"/>
      <c r="ZH1" s="206"/>
      <c r="ZI1" s="206"/>
      <c r="ZJ1" s="206"/>
      <c r="ZK1" s="206"/>
      <c r="ZL1" s="206"/>
      <c r="ZM1" s="206"/>
      <c r="ZN1" s="206"/>
      <c r="ZO1" s="206"/>
      <c r="ZP1" s="206"/>
      <c r="ZQ1" s="206"/>
      <c r="ZR1" s="206"/>
      <c r="ZS1" s="206"/>
      <c r="ZT1" s="206"/>
      <c r="ZU1" s="206"/>
      <c r="ZV1" s="206"/>
      <c r="ZW1" s="206"/>
      <c r="ZX1" s="206"/>
      <c r="ZY1" s="206"/>
      <c r="ZZ1" s="206"/>
      <c r="AAA1" s="206"/>
      <c r="AAB1" s="206"/>
      <c r="AAC1" s="206"/>
      <c r="AAD1" s="206"/>
      <c r="AAE1" s="206"/>
      <c r="AAF1" s="206"/>
      <c r="AAG1" s="206"/>
      <c r="AAH1" s="206"/>
      <c r="AAI1" s="206"/>
      <c r="AAJ1" s="206"/>
      <c r="AAK1" s="206"/>
      <c r="AAL1" s="206"/>
      <c r="AAM1" s="206"/>
      <c r="AAN1" s="206"/>
      <c r="AAO1" s="206"/>
      <c r="AAP1" s="206"/>
      <c r="AAQ1" s="206"/>
      <c r="AAR1" s="206"/>
      <c r="AAS1" s="206"/>
      <c r="AAT1" s="206"/>
      <c r="AAU1" s="206"/>
      <c r="AAV1" s="206"/>
      <c r="AAW1" s="206"/>
      <c r="AAX1" s="206"/>
      <c r="AAY1" s="206"/>
      <c r="AAZ1" s="206"/>
      <c r="ABA1" s="206"/>
      <c r="ABB1" s="206"/>
      <c r="ABC1" s="206"/>
      <c r="ABD1" s="206"/>
      <c r="ABE1" s="206"/>
      <c r="ABF1" s="206"/>
      <c r="ABG1" s="206"/>
      <c r="ABH1" s="206"/>
      <c r="ABI1" s="206"/>
      <c r="ABJ1" s="206"/>
      <c r="ABK1" s="206"/>
      <c r="ABL1" s="206"/>
      <c r="ABM1" s="206"/>
      <c r="ABN1" s="206"/>
      <c r="ABO1" s="206"/>
      <c r="ABP1" s="206"/>
      <c r="ABQ1" s="206"/>
      <c r="ABR1" s="206"/>
      <c r="ABS1" s="206"/>
      <c r="ABT1" s="206"/>
      <c r="ABU1" s="206"/>
      <c r="ABV1" s="206"/>
      <c r="ABW1" s="206"/>
      <c r="ABX1" s="206"/>
      <c r="ABY1" s="206"/>
      <c r="ABZ1" s="206"/>
      <c r="ACA1" s="206"/>
      <c r="ACB1" s="206"/>
      <c r="ACC1" s="206"/>
      <c r="ACD1" s="206"/>
      <c r="ACE1" s="206"/>
      <c r="ACF1" s="206"/>
      <c r="ACG1" s="206"/>
      <c r="ACH1" s="206"/>
      <c r="ACI1" s="206"/>
      <c r="ACJ1" s="206"/>
      <c r="ACK1" s="206"/>
      <c r="ACL1" s="206"/>
      <c r="ACM1" s="206"/>
      <c r="ACN1" s="206"/>
      <c r="ACO1" s="206"/>
      <c r="ACP1" s="206"/>
      <c r="ACQ1" s="206"/>
      <c r="ACR1" s="206"/>
      <c r="ACS1" s="206"/>
      <c r="ACT1" s="206"/>
      <c r="ACU1" s="206"/>
      <c r="ACV1" s="206"/>
      <c r="ACW1" s="206"/>
      <c r="ACX1" s="206"/>
      <c r="ACY1" s="206"/>
      <c r="ACZ1" s="206"/>
      <c r="ADA1" s="206"/>
      <c r="ADB1" s="206"/>
      <c r="ADC1" s="206"/>
      <c r="ADD1" s="206"/>
      <c r="ADE1" s="206"/>
      <c r="ADF1" s="206"/>
      <c r="ADG1" s="206"/>
      <c r="ADH1" s="206"/>
      <c r="ADI1" s="206"/>
      <c r="ADJ1" s="206"/>
      <c r="ADK1" s="206"/>
      <c r="ADL1" s="206"/>
      <c r="ADM1" s="206"/>
      <c r="ADN1" s="206"/>
      <c r="ADO1" s="206"/>
      <c r="ADP1" s="206"/>
      <c r="ADQ1" s="206"/>
      <c r="ADR1" s="206"/>
      <c r="ADS1" s="206"/>
      <c r="ADT1" s="206"/>
      <c r="ADU1" s="206"/>
      <c r="ADV1" s="206"/>
      <c r="ADW1" s="206"/>
      <c r="ADX1" s="206"/>
      <c r="ADY1" s="206"/>
      <c r="ADZ1" s="206"/>
      <c r="AEA1" s="206"/>
      <c r="AEB1" s="206"/>
      <c r="AEC1" s="206"/>
      <c r="AED1" s="206"/>
      <c r="AEE1" s="206"/>
      <c r="AEF1" s="206"/>
      <c r="AEG1" s="206"/>
      <c r="AEH1" s="206"/>
      <c r="AEI1" s="206"/>
      <c r="AEJ1" s="206"/>
      <c r="AEK1" s="206"/>
      <c r="AEL1" s="206"/>
      <c r="AEM1" s="206"/>
      <c r="AEN1" s="206"/>
      <c r="AEO1" s="206"/>
      <c r="AEP1" s="206"/>
      <c r="AEQ1" s="206"/>
      <c r="AER1" s="206"/>
      <c r="AES1" s="206"/>
      <c r="AET1" s="206"/>
      <c r="AEU1" s="206"/>
      <c r="AEV1" s="206"/>
      <c r="AEW1" s="206"/>
      <c r="AEX1" s="206"/>
      <c r="AEY1" s="206"/>
      <c r="AEZ1" s="206"/>
      <c r="AFA1" s="206"/>
      <c r="AFB1" s="206"/>
      <c r="AFC1" s="206"/>
      <c r="AFD1" s="206"/>
      <c r="AFE1" s="206"/>
      <c r="AFF1" s="206"/>
      <c r="AFG1" s="206"/>
      <c r="AFH1" s="206"/>
      <c r="AFI1" s="206"/>
      <c r="AFJ1" s="206"/>
      <c r="AFK1" s="206"/>
      <c r="AFL1" s="206"/>
      <c r="AFM1" s="206"/>
      <c r="AFN1" s="206"/>
      <c r="AFO1" s="206"/>
      <c r="AFP1" s="206"/>
      <c r="AFQ1" s="206"/>
      <c r="AFR1" s="206"/>
      <c r="AFS1" s="206"/>
      <c r="AFT1" s="206"/>
      <c r="AFU1" s="206"/>
      <c r="AFV1" s="206"/>
      <c r="AFW1" s="206"/>
      <c r="AFX1" s="206"/>
      <c r="AFY1" s="206"/>
      <c r="AFZ1" s="206"/>
      <c r="AGA1" s="206"/>
      <c r="AGB1" s="206"/>
      <c r="AGC1" s="206"/>
      <c r="AGD1" s="206"/>
      <c r="AGE1" s="206"/>
      <c r="AGF1" s="206"/>
      <c r="AGG1" s="206"/>
      <c r="AGH1" s="206"/>
      <c r="AGI1" s="206"/>
      <c r="AGJ1" s="206"/>
      <c r="AGK1" s="206"/>
      <c r="AGL1" s="206"/>
      <c r="AGM1" s="206"/>
      <c r="AGN1" s="206"/>
      <c r="AGO1" s="206"/>
      <c r="AGP1" s="206"/>
      <c r="AGQ1" s="206"/>
      <c r="AGR1" s="206"/>
      <c r="AGS1" s="206"/>
      <c r="AGT1" s="206"/>
      <c r="AGU1" s="206"/>
      <c r="AGV1" s="206"/>
      <c r="AGW1" s="206"/>
      <c r="AGX1" s="206"/>
      <c r="AGY1" s="206"/>
      <c r="AGZ1" s="206"/>
      <c r="AHA1" s="206"/>
      <c r="AHB1" s="206"/>
      <c r="AHC1" s="206"/>
      <c r="AHD1" s="206"/>
      <c r="AHE1" s="206"/>
      <c r="AHF1" s="206"/>
      <c r="AHG1" s="206"/>
      <c r="AHH1" s="206"/>
      <c r="AHI1" s="206"/>
      <c r="AHJ1" s="206"/>
      <c r="AHK1" s="206"/>
      <c r="AHL1" s="206"/>
      <c r="AHM1" s="206"/>
      <c r="AHN1" s="206"/>
      <c r="AHO1" s="206"/>
      <c r="AHP1" s="206"/>
      <c r="AHQ1" s="206"/>
      <c r="AHR1" s="206"/>
      <c r="AHS1" s="206"/>
      <c r="AHT1" s="206"/>
      <c r="AHU1" s="206"/>
      <c r="AHV1" s="206"/>
      <c r="AHW1" s="206"/>
      <c r="AHX1" s="206"/>
      <c r="AHY1" s="206"/>
      <c r="AHZ1" s="206"/>
      <c r="AIA1" s="206"/>
      <c r="AIB1" s="206"/>
      <c r="AIC1" s="206"/>
      <c r="AID1" s="206"/>
      <c r="AIE1" s="206"/>
      <c r="AIF1" s="206"/>
      <c r="AIG1" s="206"/>
      <c r="AIH1" s="206"/>
      <c r="AII1" s="206"/>
      <c r="AIJ1" s="206"/>
      <c r="AIK1" s="206"/>
      <c r="AIL1" s="206"/>
      <c r="AIM1" s="206"/>
      <c r="AIN1" s="206"/>
      <c r="AIO1" s="206"/>
      <c r="AIP1" s="206"/>
      <c r="AIQ1" s="206"/>
      <c r="AIR1" s="206"/>
      <c r="AIS1" s="206"/>
      <c r="AIT1" s="206"/>
      <c r="AIU1" s="206"/>
      <c r="AIV1" s="206"/>
      <c r="AIW1" s="206"/>
      <c r="AIX1" s="206"/>
      <c r="AIY1" s="206"/>
      <c r="AIZ1" s="206"/>
      <c r="AJA1" s="206"/>
      <c r="AJB1" s="206"/>
      <c r="AJC1" s="206"/>
      <c r="AJD1" s="206"/>
      <c r="AJE1" s="206"/>
      <c r="AJF1" s="206"/>
      <c r="AJG1" s="206"/>
      <c r="AJH1" s="206"/>
      <c r="AJI1" s="206"/>
      <c r="AJJ1" s="206"/>
      <c r="AJK1" s="206"/>
      <c r="AJL1" s="206"/>
      <c r="AJM1" s="206"/>
      <c r="AJN1" s="206"/>
      <c r="AJO1" s="206"/>
      <c r="AJP1" s="206"/>
      <c r="AJQ1" s="206"/>
      <c r="AJR1" s="206"/>
      <c r="AJS1" s="206"/>
      <c r="AJT1" s="206"/>
      <c r="AJU1" s="206"/>
      <c r="AJV1" s="206"/>
      <c r="AJW1" s="206"/>
      <c r="AJX1" s="206"/>
      <c r="AJY1" s="206"/>
      <c r="AJZ1" s="206"/>
      <c r="AKA1" s="206"/>
      <c r="AKB1" s="206"/>
      <c r="AKC1" s="206"/>
      <c r="AKD1" s="206"/>
      <c r="AKE1" s="206"/>
      <c r="AKF1" s="206"/>
      <c r="AKG1" s="206"/>
      <c r="AKH1" s="206"/>
      <c r="AKI1" s="206"/>
      <c r="AKJ1" s="206"/>
      <c r="AKK1" s="206"/>
      <c r="AKL1" s="206"/>
      <c r="AKM1" s="206"/>
      <c r="AKN1" s="206"/>
      <c r="AKO1" s="206"/>
      <c r="AKP1" s="206"/>
      <c r="AKQ1" s="206"/>
      <c r="AKR1" s="206"/>
      <c r="AKS1" s="206"/>
      <c r="AKT1" s="206"/>
      <c r="AKU1" s="206"/>
      <c r="AKV1" s="206"/>
      <c r="AKW1" s="206"/>
      <c r="AKX1" s="206"/>
      <c r="AKY1" s="206"/>
      <c r="AKZ1" s="206"/>
      <c r="ALA1" s="206"/>
      <c r="ALB1" s="206"/>
      <c r="ALC1" s="206"/>
      <c r="ALD1" s="206"/>
      <c r="ALE1" s="206"/>
      <c r="ALF1" s="206"/>
      <c r="ALG1" s="206"/>
      <c r="ALH1" s="206"/>
      <c r="ALI1" s="206"/>
      <c r="ALJ1" s="206"/>
      <c r="ALK1" s="206"/>
      <c r="ALL1" s="206"/>
      <c r="ALM1" s="206"/>
      <c r="ALN1" s="206"/>
      <c r="ALO1" s="206"/>
      <c r="ALP1" s="206"/>
      <c r="ALQ1" s="206"/>
      <c r="ALR1" s="206"/>
      <c r="ALS1" s="206"/>
      <c r="ALT1" s="206"/>
      <c r="ALU1" s="206"/>
      <c r="ALV1" s="206"/>
      <c r="ALW1" s="206"/>
      <c r="ALX1" s="206"/>
      <c r="ALY1" s="206"/>
      <c r="ALZ1" s="206"/>
      <c r="AMA1" s="206"/>
    </row>
    <row r="2" spans="1:1024" ht="14.25">
      <c r="A2" s="207"/>
      <c r="B2" s="207"/>
      <c r="C2" s="207"/>
      <c r="D2" s="207"/>
      <c r="E2" s="208"/>
      <c r="F2" s="207"/>
      <c r="G2" s="208"/>
      <c r="H2" s="208"/>
      <c r="I2" s="207"/>
      <c r="J2" s="207"/>
      <c r="K2" s="209"/>
      <c r="L2" s="209"/>
      <c r="M2" s="209"/>
      <c r="N2" s="209"/>
      <c r="O2" s="209"/>
      <c r="P2" s="209"/>
      <c r="Q2" s="210"/>
      <c r="R2" s="210"/>
      <c r="S2" s="210"/>
      <c r="T2" s="209"/>
      <c r="U2" s="209"/>
      <c r="V2" s="209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  <c r="IR2" s="205"/>
      <c r="IS2" s="205"/>
      <c r="IT2" s="205"/>
      <c r="IU2" s="205"/>
      <c r="IV2" s="205"/>
      <c r="IW2" s="205"/>
      <c r="IX2" s="205"/>
      <c r="IY2" s="205"/>
      <c r="IZ2" s="205"/>
      <c r="JA2" s="205"/>
      <c r="JB2" s="205"/>
      <c r="JC2" s="205"/>
      <c r="JD2" s="205"/>
      <c r="JE2" s="205"/>
      <c r="JF2" s="205"/>
      <c r="JG2" s="205"/>
      <c r="JH2" s="205"/>
      <c r="JI2" s="205"/>
      <c r="JJ2" s="205"/>
      <c r="JK2" s="205"/>
      <c r="JL2" s="205"/>
      <c r="JM2" s="205"/>
      <c r="JN2" s="205"/>
      <c r="JO2" s="205"/>
      <c r="JP2" s="205"/>
      <c r="JQ2" s="205"/>
      <c r="JR2" s="205"/>
      <c r="JS2" s="205"/>
      <c r="JT2" s="205"/>
      <c r="JU2" s="205"/>
      <c r="JV2" s="205"/>
      <c r="JW2" s="205"/>
      <c r="JX2" s="205"/>
      <c r="JY2" s="205"/>
      <c r="JZ2" s="205"/>
      <c r="KA2" s="205"/>
      <c r="KB2" s="205"/>
      <c r="KC2" s="205"/>
      <c r="KD2" s="205"/>
      <c r="KE2" s="205"/>
      <c r="KF2" s="205"/>
      <c r="KG2" s="205"/>
      <c r="KH2" s="205"/>
      <c r="KI2" s="205"/>
      <c r="KJ2" s="205"/>
      <c r="KK2" s="205"/>
      <c r="KL2" s="205"/>
      <c r="KM2" s="205"/>
      <c r="KN2" s="205"/>
      <c r="KO2" s="205"/>
      <c r="KP2" s="205"/>
      <c r="KQ2" s="205"/>
      <c r="KR2" s="205"/>
      <c r="KS2" s="205"/>
      <c r="KT2" s="205"/>
      <c r="KU2" s="205"/>
      <c r="KV2" s="205"/>
      <c r="KW2" s="205"/>
      <c r="KX2" s="205"/>
      <c r="KY2" s="205"/>
      <c r="KZ2" s="205"/>
      <c r="LA2" s="205"/>
      <c r="LB2" s="205"/>
      <c r="LC2" s="205"/>
      <c r="LD2" s="205"/>
      <c r="LE2" s="205"/>
      <c r="LF2" s="205"/>
      <c r="LG2" s="205"/>
      <c r="LH2" s="205"/>
      <c r="LI2" s="205"/>
      <c r="LJ2" s="205"/>
      <c r="LK2" s="205"/>
      <c r="LL2" s="205"/>
      <c r="LM2" s="205"/>
      <c r="LN2" s="205"/>
      <c r="LO2" s="205"/>
      <c r="LP2" s="205"/>
      <c r="LQ2" s="205"/>
      <c r="LR2" s="205"/>
      <c r="LS2" s="205"/>
      <c r="LT2" s="205"/>
      <c r="LU2" s="205"/>
      <c r="LV2" s="205"/>
      <c r="LW2" s="205"/>
      <c r="LX2" s="205"/>
      <c r="LY2" s="205"/>
      <c r="LZ2" s="205"/>
      <c r="MA2" s="205"/>
      <c r="MB2" s="205"/>
      <c r="MC2" s="205"/>
      <c r="MD2" s="205"/>
      <c r="ME2" s="205"/>
      <c r="MF2" s="205"/>
      <c r="MG2" s="205"/>
      <c r="MH2" s="205"/>
      <c r="MI2" s="205"/>
      <c r="MJ2" s="205"/>
      <c r="MK2" s="205"/>
      <c r="ML2" s="205"/>
      <c r="MM2" s="205"/>
      <c r="MN2" s="205"/>
      <c r="MO2" s="205"/>
      <c r="MP2" s="205"/>
      <c r="MQ2" s="205"/>
      <c r="MR2" s="205"/>
      <c r="MS2" s="205"/>
      <c r="MT2" s="205"/>
      <c r="MU2" s="205"/>
      <c r="MV2" s="205"/>
      <c r="MW2" s="205"/>
      <c r="MX2" s="205"/>
      <c r="MY2" s="205"/>
      <c r="MZ2" s="205"/>
      <c r="NA2" s="205"/>
      <c r="NB2" s="205"/>
      <c r="NC2" s="205"/>
      <c r="ND2" s="205"/>
      <c r="NE2" s="205"/>
      <c r="NF2" s="205"/>
      <c r="NG2" s="205"/>
      <c r="NH2" s="205"/>
      <c r="NI2" s="205"/>
      <c r="NJ2" s="205"/>
      <c r="NK2" s="205"/>
      <c r="NL2" s="205"/>
      <c r="NM2" s="205"/>
      <c r="NN2" s="205"/>
      <c r="NO2" s="205"/>
      <c r="NP2" s="205"/>
      <c r="NQ2" s="205"/>
      <c r="NR2" s="205"/>
      <c r="NS2" s="205"/>
      <c r="NT2" s="205"/>
      <c r="NU2" s="205"/>
      <c r="NV2" s="205"/>
      <c r="NW2" s="205"/>
      <c r="NX2" s="205"/>
      <c r="NY2" s="205"/>
      <c r="NZ2" s="205"/>
      <c r="OA2" s="205"/>
      <c r="OB2" s="205"/>
      <c r="OC2" s="205"/>
      <c r="OD2" s="205"/>
      <c r="OE2" s="205"/>
      <c r="OF2" s="205"/>
      <c r="OG2" s="205"/>
      <c r="OH2" s="205"/>
      <c r="OI2" s="205"/>
      <c r="OJ2" s="205"/>
      <c r="OK2" s="205"/>
      <c r="OL2" s="205"/>
      <c r="OM2" s="205"/>
      <c r="ON2" s="205"/>
      <c r="OO2" s="205"/>
      <c r="OP2" s="205"/>
      <c r="OQ2" s="205"/>
      <c r="OR2" s="205"/>
      <c r="OS2" s="205"/>
      <c r="OT2" s="205"/>
      <c r="OU2" s="205"/>
      <c r="OV2" s="205"/>
      <c r="OW2" s="205"/>
      <c r="OX2" s="205"/>
      <c r="OY2" s="205"/>
      <c r="OZ2" s="205"/>
      <c r="PA2" s="205"/>
      <c r="PB2" s="205"/>
      <c r="PC2" s="205"/>
      <c r="PD2" s="205"/>
      <c r="PE2" s="205"/>
      <c r="PF2" s="205"/>
      <c r="PG2" s="205"/>
      <c r="PH2" s="205"/>
      <c r="PI2" s="205"/>
      <c r="PJ2" s="205"/>
      <c r="PK2" s="205"/>
      <c r="PL2" s="205"/>
      <c r="PM2" s="205"/>
      <c r="PN2" s="205"/>
      <c r="PO2" s="205"/>
      <c r="PP2" s="205"/>
      <c r="PQ2" s="205"/>
      <c r="PR2" s="205"/>
      <c r="PS2" s="205"/>
      <c r="PT2" s="205"/>
      <c r="PU2" s="205"/>
      <c r="PV2" s="205"/>
      <c r="PW2" s="205"/>
      <c r="PX2" s="205"/>
      <c r="PY2" s="205"/>
      <c r="PZ2" s="205"/>
      <c r="QA2" s="205"/>
      <c r="QB2" s="205"/>
      <c r="QC2" s="205"/>
      <c r="QD2" s="205"/>
      <c r="QE2" s="205"/>
      <c r="QF2" s="205"/>
      <c r="QG2" s="205"/>
      <c r="QH2" s="205"/>
      <c r="QI2" s="205"/>
      <c r="QJ2" s="205"/>
      <c r="QK2" s="205"/>
      <c r="QL2" s="205"/>
      <c r="QM2" s="205"/>
      <c r="QN2" s="205"/>
      <c r="QO2" s="205"/>
      <c r="QP2" s="205"/>
      <c r="QQ2" s="205"/>
      <c r="QR2" s="205"/>
      <c r="QS2" s="205"/>
      <c r="QT2" s="205"/>
      <c r="QU2" s="205"/>
      <c r="QV2" s="205"/>
      <c r="QW2" s="205"/>
      <c r="QX2" s="205"/>
      <c r="QY2" s="205"/>
      <c r="QZ2" s="205"/>
      <c r="RA2" s="205"/>
      <c r="RB2" s="205"/>
      <c r="RC2" s="205"/>
      <c r="RD2" s="205"/>
      <c r="RE2" s="205"/>
      <c r="RF2" s="205"/>
      <c r="RG2" s="205"/>
      <c r="RH2" s="205"/>
      <c r="RI2" s="205"/>
      <c r="RJ2" s="205"/>
      <c r="RK2" s="205"/>
      <c r="RL2" s="205"/>
      <c r="RM2" s="205"/>
      <c r="RN2" s="205"/>
      <c r="RO2" s="205"/>
      <c r="RP2" s="205"/>
      <c r="RQ2" s="205"/>
      <c r="RR2" s="205"/>
      <c r="RS2" s="205"/>
      <c r="RT2" s="205"/>
      <c r="RU2" s="205"/>
      <c r="RV2" s="205"/>
      <c r="RW2" s="205"/>
      <c r="RX2" s="205"/>
      <c r="RY2" s="205"/>
      <c r="RZ2" s="205"/>
      <c r="SA2" s="205"/>
      <c r="SB2" s="205"/>
      <c r="SC2" s="205"/>
      <c r="SD2" s="205"/>
      <c r="SE2" s="205"/>
      <c r="SF2" s="205"/>
      <c r="SG2" s="205"/>
      <c r="SH2" s="205"/>
      <c r="SI2" s="205"/>
      <c r="SJ2" s="205"/>
      <c r="SK2" s="205"/>
      <c r="SL2" s="205"/>
      <c r="SM2" s="205"/>
      <c r="SN2" s="205"/>
      <c r="SO2" s="205"/>
      <c r="SP2" s="205"/>
      <c r="SQ2" s="205"/>
      <c r="SR2" s="205"/>
      <c r="SS2" s="205"/>
      <c r="ST2" s="205"/>
      <c r="SU2" s="205"/>
      <c r="SV2" s="205"/>
      <c r="SW2" s="205"/>
      <c r="SX2" s="205"/>
      <c r="SY2" s="205"/>
      <c r="SZ2" s="205"/>
      <c r="TA2" s="205"/>
      <c r="TB2" s="205"/>
      <c r="TC2" s="205"/>
      <c r="TD2" s="205"/>
      <c r="TE2" s="205"/>
      <c r="TF2" s="205"/>
      <c r="TG2" s="205"/>
      <c r="TH2" s="205"/>
      <c r="TI2" s="205"/>
      <c r="TJ2" s="205"/>
      <c r="TK2" s="205"/>
      <c r="TL2" s="205"/>
      <c r="TM2" s="205"/>
      <c r="TN2" s="205"/>
      <c r="TO2" s="205"/>
      <c r="TP2" s="205"/>
      <c r="TQ2" s="205"/>
      <c r="TR2" s="205"/>
      <c r="TS2" s="205"/>
      <c r="TT2" s="205"/>
      <c r="TU2" s="205"/>
      <c r="TV2" s="205"/>
      <c r="TW2" s="205"/>
      <c r="TX2" s="205"/>
      <c r="TY2" s="205"/>
      <c r="TZ2" s="205"/>
      <c r="UA2" s="205"/>
      <c r="UB2" s="205"/>
      <c r="UC2" s="205"/>
      <c r="UD2" s="205"/>
      <c r="UE2" s="205"/>
      <c r="UF2" s="205"/>
      <c r="UG2" s="205"/>
      <c r="UH2" s="205"/>
      <c r="UI2" s="205"/>
      <c r="UJ2" s="205"/>
      <c r="UK2" s="205"/>
      <c r="UL2" s="205"/>
      <c r="UM2" s="205"/>
      <c r="UN2" s="205"/>
      <c r="UO2" s="205"/>
      <c r="UP2" s="205"/>
      <c r="UQ2" s="205"/>
      <c r="UR2" s="205"/>
      <c r="US2" s="205"/>
      <c r="UT2" s="205"/>
      <c r="UU2" s="205"/>
      <c r="UV2" s="205"/>
      <c r="UW2" s="205"/>
      <c r="UX2" s="205"/>
      <c r="UY2" s="205"/>
      <c r="UZ2" s="205"/>
      <c r="VA2" s="205"/>
      <c r="VB2" s="205"/>
      <c r="VC2" s="205"/>
      <c r="VD2" s="205"/>
      <c r="VE2" s="205"/>
      <c r="VF2" s="205"/>
      <c r="VG2" s="205"/>
      <c r="VH2" s="205"/>
      <c r="VI2" s="205"/>
      <c r="VJ2" s="205"/>
      <c r="VK2" s="205"/>
      <c r="VL2" s="205"/>
      <c r="VM2" s="205"/>
      <c r="VN2" s="205"/>
      <c r="VO2" s="205"/>
      <c r="VP2" s="205"/>
      <c r="VQ2" s="205"/>
      <c r="VR2" s="205"/>
      <c r="VS2" s="205"/>
      <c r="VT2" s="205"/>
      <c r="VU2" s="205"/>
      <c r="VV2" s="205"/>
      <c r="VW2" s="205"/>
      <c r="VX2" s="205"/>
      <c r="VY2" s="205"/>
      <c r="VZ2" s="205"/>
      <c r="WA2" s="205"/>
      <c r="WB2" s="205"/>
      <c r="WC2" s="205"/>
      <c r="WD2" s="205"/>
      <c r="WE2" s="205"/>
      <c r="WF2" s="205"/>
      <c r="WG2" s="205"/>
      <c r="WH2" s="205"/>
      <c r="WI2" s="205"/>
      <c r="WJ2" s="205"/>
      <c r="WK2" s="205"/>
      <c r="WL2" s="205"/>
      <c r="WM2" s="205"/>
      <c r="WN2" s="205"/>
      <c r="WO2" s="205"/>
      <c r="WP2" s="205"/>
      <c r="WQ2" s="205"/>
      <c r="WR2" s="205"/>
      <c r="WS2" s="205"/>
      <c r="WT2" s="205"/>
      <c r="WU2" s="205"/>
      <c r="WV2" s="205"/>
      <c r="WW2" s="205"/>
      <c r="WX2" s="205"/>
      <c r="WY2" s="205"/>
      <c r="WZ2" s="205"/>
      <c r="XA2" s="205"/>
      <c r="XB2" s="205"/>
      <c r="XC2" s="205"/>
      <c r="XD2" s="205"/>
      <c r="XE2" s="205"/>
      <c r="XF2" s="205"/>
      <c r="XG2" s="205"/>
      <c r="XH2" s="205"/>
      <c r="XI2" s="205"/>
      <c r="XJ2" s="205"/>
      <c r="XK2" s="205"/>
      <c r="XL2" s="205"/>
      <c r="XM2" s="205"/>
      <c r="XN2" s="205"/>
      <c r="XO2" s="205"/>
      <c r="XP2" s="205"/>
      <c r="XQ2" s="205"/>
      <c r="XR2" s="205"/>
      <c r="XS2" s="205"/>
      <c r="XT2" s="205"/>
      <c r="XU2" s="205"/>
      <c r="XV2" s="205"/>
      <c r="XW2" s="205"/>
      <c r="XX2" s="205"/>
      <c r="XY2" s="205"/>
      <c r="XZ2" s="205"/>
      <c r="YA2" s="205"/>
      <c r="YB2" s="205"/>
      <c r="YC2" s="205"/>
      <c r="YD2" s="205"/>
      <c r="YE2" s="205"/>
      <c r="YF2" s="205"/>
      <c r="YG2" s="205"/>
      <c r="YH2" s="205"/>
      <c r="YI2" s="205"/>
      <c r="YJ2" s="205"/>
      <c r="YK2" s="205"/>
      <c r="YL2" s="205"/>
      <c r="YM2" s="205"/>
      <c r="YN2" s="205"/>
      <c r="YO2" s="205"/>
      <c r="YP2" s="205"/>
      <c r="YQ2" s="205"/>
      <c r="YR2" s="205"/>
      <c r="YS2" s="205"/>
      <c r="YT2" s="205"/>
      <c r="YU2" s="205"/>
      <c r="YV2" s="205"/>
      <c r="YW2" s="205"/>
      <c r="YX2" s="205"/>
      <c r="YY2" s="205"/>
      <c r="YZ2" s="205"/>
      <c r="ZA2" s="205"/>
      <c r="ZB2" s="205"/>
      <c r="ZC2" s="205"/>
      <c r="ZD2" s="205"/>
      <c r="ZE2" s="205"/>
      <c r="ZF2" s="205"/>
      <c r="ZG2" s="205"/>
      <c r="ZH2" s="205"/>
      <c r="ZI2" s="205"/>
      <c r="ZJ2" s="205"/>
      <c r="ZK2" s="205"/>
      <c r="ZL2" s="205"/>
      <c r="ZM2" s="205"/>
      <c r="ZN2" s="205"/>
      <c r="ZO2" s="205"/>
      <c r="ZP2" s="205"/>
      <c r="ZQ2" s="205"/>
      <c r="ZR2" s="205"/>
      <c r="ZS2" s="205"/>
      <c r="ZT2" s="205"/>
      <c r="ZU2" s="205"/>
      <c r="ZV2" s="205"/>
      <c r="ZW2" s="205"/>
      <c r="ZX2" s="205"/>
      <c r="ZY2" s="205"/>
      <c r="ZZ2" s="205"/>
      <c r="AAA2" s="205"/>
      <c r="AAB2" s="205"/>
      <c r="AAC2" s="205"/>
      <c r="AAD2" s="205"/>
      <c r="AAE2" s="205"/>
      <c r="AAF2" s="205"/>
      <c r="AAG2" s="205"/>
      <c r="AAH2" s="205"/>
      <c r="AAI2" s="205"/>
      <c r="AAJ2" s="205"/>
      <c r="AAK2" s="205"/>
      <c r="AAL2" s="205"/>
      <c r="AAM2" s="205"/>
      <c r="AAN2" s="205"/>
      <c r="AAO2" s="205"/>
      <c r="AAP2" s="205"/>
      <c r="AAQ2" s="205"/>
      <c r="AAR2" s="205"/>
      <c r="AAS2" s="205"/>
      <c r="AAT2" s="205"/>
      <c r="AAU2" s="205"/>
      <c r="AAV2" s="205"/>
      <c r="AAW2" s="205"/>
      <c r="AAX2" s="205"/>
      <c r="AAY2" s="205"/>
      <c r="AAZ2" s="205"/>
      <c r="ABA2" s="205"/>
      <c r="ABB2" s="205"/>
      <c r="ABC2" s="205"/>
      <c r="ABD2" s="205"/>
      <c r="ABE2" s="205"/>
      <c r="ABF2" s="205"/>
      <c r="ABG2" s="205"/>
      <c r="ABH2" s="205"/>
      <c r="ABI2" s="205"/>
      <c r="ABJ2" s="205"/>
      <c r="ABK2" s="205"/>
      <c r="ABL2" s="205"/>
      <c r="ABM2" s="205"/>
      <c r="ABN2" s="205"/>
      <c r="ABO2" s="205"/>
      <c r="ABP2" s="205"/>
      <c r="ABQ2" s="205"/>
      <c r="ABR2" s="205"/>
      <c r="ABS2" s="205"/>
      <c r="ABT2" s="205"/>
      <c r="ABU2" s="205"/>
      <c r="ABV2" s="205"/>
      <c r="ABW2" s="205"/>
      <c r="ABX2" s="205"/>
      <c r="ABY2" s="205"/>
      <c r="ABZ2" s="205"/>
      <c r="ACA2" s="205"/>
      <c r="ACB2" s="205"/>
      <c r="ACC2" s="205"/>
      <c r="ACD2" s="205"/>
      <c r="ACE2" s="205"/>
      <c r="ACF2" s="205"/>
      <c r="ACG2" s="205"/>
      <c r="ACH2" s="205"/>
      <c r="ACI2" s="205"/>
      <c r="ACJ2" s="205"/>
      <c r="ACK2" s="205"/>
      <c r="ACL2" s="205"/>
      <c r="ACM2" s="205"/>
      <c r="ACN2" s="205"/>
      <c r="ACO2" s="205"/>
      <c r="ACP2" s="205"/>
      <c r="ACQ2" s="205"/>
      <c r="ACR2" s="205"/>
      <c r="ACS2" s="205"/>
      <c r="ACT2" s="205"/>
      <c r="ACU2" s="205"/>
      <c r="ACV2" s="205"/>
      <c r="ACW2" s="205"/>
      <c r="ACX2" s="205"/>
      <c r="ACY2" s="205"/>
      <c r="ACZ2" s="205"/>
      <c r="ADA2" s="205"/>
      <c r="ADB2" s="205"/>
      <c r="ADC2" s="205"/>
      <c r="ADD2" s="205"/>
      <c r="ADE2" s="205"/>
      <c r="ADF2" s="205"/>
      <c r="ADG2" s="205"/>
      <c r="ADH2" s="205"/>
      <c r="ADI2" s="205"/>
      <c r="ADJ2" s="205"/>
      <c r="ADK2" s="205"/>
      <c r="ADL2" s="205"/>
      <c r="ADM2" s="205"/>
      <c r="ADN2" s="205"/>
      <c r="ADO2" s="205"/>
      <c r="ADP2" s="205"/>
      <c r="ADQ2" s="205"/>
      <c r="ADR2" s="205"/>
      <c r="ADS2" s="205"/>
      <c r="ADT2" s="205"/>
      <c r="ADU2" s="205"/>
      <c r="ADV2" s="205"/>
      <c r="ADW2" s="205"/>
      <c r="ADX2" s="205"/>
      <c r="ADY2" s="205"/>
      <c r="ADZ2" s="205"/>
      <c r="AEA2" s="205"/>
      <c r="AEB2" s="205"/>
      <c r="AEC2" s="205"/>
      <c r="AED2" s="205"/>
      <c r="AEE2" s="205"/>
      <c r="AEF2" s="205"/>
      <c r="AEG2" s="205"/>
      <c r="AEH2" s="205"/>
      <c r="AEI2" s="205"/>
      <c r="AEJ2" s="205"/>
      <c r="AEK2" s="205"/>
      <c r="AEL2" s="205"/>
      <c r="AEM2" s="205"/>
      <c r="AEN2" s="205"/>
      <c r="AEO2" s="205"/>
      <c r="AEP2" s="205"/>
      <c r="AEQ2" s="205"/>
      <c r="AER2" s="205"/>
      <c r="AES2" s="205"/>
      <c r="AET2" s="205"/>
      <c r="AEU2" s="205"/>
      <c r="AEV2" s="205"/>
      <c r="AEW2" s="205"/>
      <c r="AEX2" s="205"/>
      <c r="AEY2" s="205"/>
      <c r="AEZ2" s="205"/>
      <c r="AFA2" s="205"/>
      <c r="AFB2" s="205"/>
      <c r="AFC2" s="205"/>
      <c r="AFD2" s="205"/>
      <c r="AFE2" s="205"/>
      <c r="AFF2" s="205"/>
      <c r="AFG2" s="205"/>
      <c r="AFH2" s="205"/>
      <c r="AFI2" s="205"/>
      <c r="AFJ2" s="205"/>
      <c r="AFK2" s="205"/>
      <c r="AFL2" s="205"/>
      <c r="AFM2" s="205"/>
      <c r="AFN2" s="205"/>
      <c r="AFO2" s="205"/>
      <c r="AFP2" s="205"/>
      <c r="AFQ2" s="205"/>
      <c r="AFR2" s="205"/>
      <c r="AFS2" s="205"/>
      <c r="AFT2" s="205"/>
      <c r="AFU2" s="205"/>
      <c r="AFV2" s="205"/>
      <c r="AFW2" s="205"/>
      <c r="AFX2" s="205"/>
      <c r="AFY2" s="205"/>
      <c r="AFZ2" s="205"/>
      <c r="AGA2" s="205"/>
      <c r="AGB2" s="205"/>
      <c r="AGC2" s="205"/>
      <c r="AGD2" s="205"/>
      <c r="AGE2" s="205"/>
      <c r="AGF2" s="205"/>
      <c r="AGG2" s="205"/>
      <c r="AGH2" s="205"/>
      <c r="AGI2" s="205"/>
      <c r="AGJ2" s="205"/>
      <c r="AGK2" s="205"/>
      <c r="AGL2" s="205"/>
      <c r="AGM2" s="205"/>
      <c r="AGN2" s="205"/>
      <c r="AGO2" s="205"/>
      <c r="AGP2" s="205"/>
      <c r="AGQ2" s="205"/>
      <c r="AGR2" s="205"/>
      <c r="AGS2" s="205"/>
      <c r="AGT2" s="205"/>
      <c r="AGU2" s="205"/>
      <c r="AGV2" s="205"/>
      <c r="AGW2" s="205"/>
      <c r="AGX2" s="205"/>
      <c r="AGY2" s="205"/>
      <c r="AGZ2" s="205"/>
      <c r="AHA2" s="205"/>
      <c r="AHB2" s="205"/>
      <c r="AHC2" s="205"/>
      <c r="AHD2" s="205"/>
      <c r="AHE2" s="205"/>
      <c r="AHF2" s="205"/>
      <c r="AHG2" s="205"/>
      <c r="AHH2" s="205"/>
      <c r="AHI2" s="205"/>
      <c r="AHJ2" s="205"/>
      <c r="AHK2" s="205"/>
      <c r="AHL2" s="205"/>
      <c r="AHM2" s="205"/>
      <c r="AHN2" s="205"/>
      <c r="AHO2" s="205"/>
      <c r="AHP2" s="205"/>
      <c r="AHQ2" s="205"/>
      <c r="AHR2" s="205"/>
      <c r="AHS2" s="205"/>
      <c r="AHT2" s="205"/>
      <c r="AHU2" s="205"/>
      <c r="AHV2" s="205"/>
      <c r="AHW2" s="205"/>
      <c r="AHX2" s="205"/>
      <c r="AHY2" s="205"/>
      <c r="AHZ2" s="205"/>
      <c r="AIA2" s="205"/>
      <c r="AIB2" s="205"/>
      <c r="AIC2" s="205"/>
      <c r="AID2" s="205"/>
      <c r="AIE2" s="205"/>
      <c r="AIF2" s="205"/>
      <c r="AIG2" s="205"/>
      <c r="AIH2" s="205"/>
      <c r="AII2" s="205"/>
      <c r="AIJ2" s="205"/>
      <c r="AIK2" s="205"/>
      <c r="AIL2" s="205"/>
      <c r="AIM2" s="205"/>
      <c r="AIN2" s="205"/>
      <c r="AIO2" s="205"/>
      <c r="AIP2" s="205"/>
      <c r="AIQ2" s="205"/>
      <c r="AIR2" s="205"/>
      <c r="AIS2" s="205"/>
      <c r="AIT2" s="205"/>
      <c r="AIU2" s="205"/>
      <c r="AIV2" s="205"/>
      <c r="AIW2" s="205"/>
      <c r="AIX2" s="205"/>
      <c r="AIY2" s="205"/>
      <c r="AIZ2" s="205"/>
      <c r="AJA2" s="205"/>
      <c r="AJB2" s="205"/>
      <c r="AJC2" s="205"/>
      <c r="AJD2" s="205"/>
      <c r="AJE2" s="205"/>
      <c r="AJF2" s="205"/>
      <c r="AJG2" s="205"/>
      <c r="AJH2" s="205"/>
      <c r="AJI2" s="205"/>
      <c r="AJJ2" s="205"/>
      <c r="AJK2" s="205"/>
      <c r="AJL2" s="205"/>
      <c r="AJM2" s="205"/>
      <c r="AJN2" s="205"/>
      <c r="AJO2" s="205"/>
      <c r="AJP2" s="205"/>
      <c r="AJQ2" s="205"/>
      <c r="AJR2" s="205"/>
      <c r="AJS2" s="205"/>
      <c r="AJT2" s="205"/>
      <c r="AJU2" s="205"/>
      <c r="AJV2" s="205"/>
      <c r="AJW2" s="205"/>
      <c r="AJX2" s="205"/>
      <c r="AJY2" s="205"/>
      <c r="AJZ2" s="205"/>
      <c r="AKA2" s="205"/>
      <c r="AKB2" s="205"/>
      <c r="AKC2" s="205"/>
      <c r="AKD2" s="205"/>
      <c r="AKE2" s="205"/>
      <c r="AKF2" s="205"/>
      <c r="AKG2" s="205"/>
      <c r="AKH2" s="205"/>
      <c r="AKI2" s="205"/>
      <c r="AKJ2" s="205"/>
      <c r="AKK2" s="205"/>
      <c r="AKL2" s="205"/>
      <c r="AKM2" s="205"/>
      <c r="AKN2" s="205"/>
      <c r="AKO2" s="205"/>
      <c r="AKP2" s="205"/>
      <c r="AKQ2" s="205"/>
      <c r="AKR2" s="205"/>
      <c r="AKS2" s="205"/>
      <c r="AKT2" s="205"/>
      <c r="AKU2" s="205"/>
      <c r="AKV2" s="205"/>
      <c r="AKW2" s="205"/>
      <c r="AKX2" s="205"/>
      <c r="AKY2" s="205"/>
      <c r="AKZ2" s="205"/>
      <c r="ALA2" s="205"/>
      <c r="ALB2" s="205"/>
      <c r="ALC2" s="205"/>
      <c r="ALD2" s="205"/>
      <c r="ALE2" s="205"/>
      <c r="ALF2" s="205"/>
      <c r="ALG2" s="205"/>
      <c r="ALH2" s="205"/>
      <c r="ALI2" s="205"/>
      <c r="ALJ2" s="205"/>
      <c r="ALK2" s="205"/>
      <c r="ALL2" s="205"/>
      <c r="ALM2" s="205"/>
      <c r="ALN2" s="205"/>
      <c r="ALO2" s="205"/>
      <c r="ALP2" s="205"/>
      <c r="ALQ2" s="205"/>
      <c r="ALR2" s="205"/>
      <c r="ALS2" s="205"/>
      <c r="ALT2" s="205"/>
      <c r="ALU2" s="205"/>
      <c r="ALV2" s="205"/>
      <c r="ALW2" s="205"/>
      <c r="ALX2" s="205"/>
      <c r="ALY2" s="205"/>
      <c r="ALZ2" s="205"/>
      <c r="AMA2" s="205"/>
    </row>
    <row r="3" spans="1:1024" ht="14.25">
      <c r="A3" s="211" t="s">
        <v>115</v>
      </c>
      <c r="B3" s="211" t="s">
        <v>310</v>
      </c>
      <c r="C3" s="212" t="s">
        <v>311</v>
      </c>
      <c r="D3" s="211"/>
      <c r="E3" s="213"/>
      <c r="F3" s="211" t="s">
        <v>127</v>
      </c>
      <c r="G3" s="214" t="s">
        <v>312</v>
      </c>
      <c r="H3" s="213">
        <f>1+1</f>
        <v>2</v>
      </c>
      <c r="I3" s="211" t="s">
        <v>26</v>
      </c>
      <c r="J3" s="215">
        <v>0.6</v>
      </c>
      <c r="K3" s="216">
        <f>SUM(J3*H3)</f>
        <v>1.2</v>
      </c>
      <c r="L3" s="217"/>
      <c r="M3" s="218"/>
      <c r="N3" s="218"/>
      <c r="O3" s="218"/>
      <c r="P3" s="219">
        <v>2040</v>
      </c>
      <c r="Q3" s="220"/>
      <c r="R3" s="221"/>
      <c r="S3" s="221"/>
      <c r="T3" s="222"/>
      <c r="U3" s="206"/>
      <c r="V3" s="206"/>
    </row>
    <row r="4" spans="1:1024" ht="14.25">
      <c r="A4" s="222" t="s">
        <v>115</v>
      </c>
      <c r="B4" s="222"/>
      <c r="C4" s="222"/>
      <c r="D4" s="222"/>
      <c r="E4" s="224"/>
      <c r="F4" s="222"/>
      <c r="G4" s="224"/>
      <c r="H4" s="224"/>
      <c r="I4" s="222"/>
      <c r="J4" s="225"/>
      <c r="K4" s="216"/>
      <c r="L4" s="226"/>
      <c r="M4" s="216"/>
      <c r="N4" s="216"/>
      <c r="O4" s="226"/>
      <c r="P4" s="227"/>
      <c r="Q4" s="228"/>
      <c r="R4" s="229"/>
      <c r="S4" s="230"/>
      <c r="T4" s="218"/>
    </row>
    <row r="5" spans="1:1024" ht="14.25">
      <c r="A5" s="218" t="s">
        <v>21</v>
      </c>
      <c r="B5" s="218" t="s">
        <v>414</v>
      </c>
      <c r="C5" s="218" t="s">
        <v>415</v>
      </c>
      <c r="D5" s="218"/>
      <c r="E5" s="228"/>
      <c r="F5" s="222" t="s">
        <v>416</v>
      </c>
      <c r="G5" s="228" t="s">
        <v>417</v>
      </c>
      <c r="H5" s="228">
        <v>4</v>
      </c>
      <c r="I5" s="218" t="s">
        <v>26</v>
      </c>
      <c r="J5" s="231">
        <f>1.95/100</f>
        <v>1.95E-2</v>
      </c>
      <c r="K5" s="216">
        <f>SUM(J5*H5)</f>
        <v>7.8E-2</v>
      </c>
      <c r="L5" s="217"/>
      <c r="M5" s="218"/>
      <c r="N5" s="218"/>
      <c r="O5" s="218"/>
      <c r="P5" s="219">
        <v>4100</v>
      </c>
      <c r="Q5" s="220"/>
      <c r="R5" s="221"/>
      <c r="S5" s="221"/>
      <c r="T5" s="218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  <c r="IV5" s="206"/>
      <c r="IW5" s="206"/>
      <c r="IX5" s="206"/>
      <c r="IY5" s="206"/>
      <c r="IZ5" s="206"/>
      <c r="JA5" s="206"/>
      <c r="JB5" s="206"/>
      <c r="JC5" s="206"/>
      <c r="JD5" s="206"/>
      <c r="JE5" s="206"/>
      <c r="JF5" s="206"/>
      <c r="JG5" s="206"/>
      <c r="JH5" s="206"/>
      <c r="JI5" s="206"/>
      <c r="JJ5" s="206"/>
      <c r="JK5" s="206"/>
      <c r="JL5" s="206"/>
      <c r="JM5" s="206"/>
      <c r="JN5" s="206"/>
      <c r="JO5" s="206"/>
      <c r="JP5" s="206"/>
      <c r="JQ5" s="206"/>
      <c r="JR5" s="206"/>
      <c r="JS5" s="206"/>
      <c r="JT5" s="206"/>
      <c r="JU5" s="206"/>
      <c r="JV5" s="206"/>
      <c r="JW5" s="206"/>
      <c r="JX5" s="206"/>
      <c r="JY5" s="206"/>
      <c r="JZ5" s="206"/>
      <c r="KA5" s="206"/>
      <c r="KB5" s="206"/>
      <c r="KC5" s="206"/>
      <c r="KD5" s="206"/>
      <c r="KE5" s="206"/>
      <c r="KF5" s="206"/>
      <c r="KG5" s="206"/>
      <c r="KH5" s="206"/>
      <c r="KI5" s="206"/>
      <c r="KJ5" s="206"/>
      <c r="KK5" s="206"/>
      <c r="KL5" s="206"/>
      <c r="KM5" s="206"/>
      <c r="KN5" s="206"/>
      <c r="KO5" s="206"/>
      <c r="KP5" s="206"/>
      <c r="KQ5" s="206"/>
      <c r="KR5" s="206"/>
      <c r="KS5" s="206"/>
      <c r="KT5" s="206"/>
      <c r="KU5" s="206"/>
      <c r="KV5" s="206"/>
      <c r="KW5" s="206"/>
      <c r="KX5" s="206"/>
      <c r="KY5" s="206"/>
      <c r="KZ5" s="206"/>
      <c r="LA5" s="206"/>
      <c r="LB5" s="206"/>
      <c r="LC5" s="206"/>
      <c r="LD5" s="206"/>
      <c r="LE5" s="206"/>
      <c r="LF5" s="206"/>
      <c r="LG5" s="206"/>
      <c r="LH5" s="206"/>
      <c r="LI5" s="206"/>
      <c r="LJ5" s="206"/>
      <c r="LK5" s="206"/>
      <c r="LL5" s="206"/>
      <c r="LM5" s="206"/>
      <c r="LN5" s="206"/>
      <c r="LO5" s="206"/>
      <c r="LP5" s="206"/>
      <c r="LQ5" s="206"/>
      <c r="LR5" s="206"/>
      <c r="LS5" s="206"/>
      <c r="LT5" s="206"/>
      <c r="LU5" s="206"/>
      <c r="LV5" s="206"/>
      <c r="LW5" s="206"/>
      <c r="LX5" s="206"/>
      <c r="LY5" s="206"/>
      <c r="LZ5" s="206"/>
      <c r="MA5" s="206"/>
      <c r="MB5" s="206"/>
      <c r="MC5" s="206"/>
      <c r="MD5" s="206"/>
      <c r="ME5" s="206"/>
      <c r="MF5" s="206"/>
      <c r="MG5" s="206"/>
      <c r="MH5" s="206"/>
      <c r="MI5" s="206"/>
      <c r="MJ5" s="206"/>
      <c r="MK5" s="206"/>
      <c r="ML5" s="206"/>
      <c r="MM5" s="206"/>
      <c r="MN5" s="206"/>
      <c r="MO5" s="206"/>
      <c r="MP5" s="206"/>
      <c r="MQ5" s="206"/>
      <c r="MR5" s="206"/>
      <c r="MS5" s="206"/>
      <c r="MT5" s="206"/>
      <c r="MU5" s="206"/>
      <c r="MV5" s="206"/>
      <c r="MW5" s="206"/>
      <c r="MX5" s="206"/>
      <c r="MY5" s="206"/>
      <c r="MZ5" s="206"/>
      <c r="NA5" s="206"/>
      <c r="NB5" s="206"/>
      <c r="NC5" s="206"/>
      <c r="ND5" s="206"/>
      <c r="NE5" s="206"/>
      <c r="NF5" s="206"/>
      <c r="NG5" s="206"/>
      <c r="NH5" s="206"/>
      <c r="NI5" s="206"/>
      <c r="NJ5" s="206"/>
      <c r="NK5" s="206"/>
      <c r="NL5" s="206"/>
      <c r="NM5" s="206"/>
      <c r="NN5" s="206"/>
      <c r="NO5" s="206"/>
      <c r="NP5" s="206"/>
      <c r="NQ5" s="206"/>
      <c r="NR5" s="206"/>
      <c r="NS5" s="206"/>
      <c r="NT5" s="206"/>
      <c r="NU5" s="206"/>
      <c r="NV5" s="206"/>
      <c r="NW5" s="206"/>
      <c r="NX5" s="206"/>
      <c r="NY5" s="206"/>
      <c r="NZ5" s="206"/>
      <c r="OA5" s="206"/>
      <c r="OB5" s="206"/>
      <c r="OC5" s="206"/>
      <c r="OD5" s="206"/>
      <c r="OE5" s="206"/>
      <c r="OF5" s="206"/>
      <c r="OG5" s="206"/>
      <c r="OH5" s="206"/>
      <c r="OI5" s="206"/>
      <c r="OJ5" s="206"/>
      <c r="OK5" s="206"/>
      <c r="OL5" s="206"/>
      <c r="OM5" s="206"/>
      <c r="ON5" s="206"/>
      <c r="OO5" s="206"/>
      <c r="OP5" s="206"/>
      <c r="OQ5" s="206"/>
      <c r="OR5" s="206"/>
      <c r="OS5" s="206"/>
      <c r="OT5" s="206"/>
      <c r="OU5" s="206"/>
      <c r="OV5" s="206"/>
      <c r="OW5" s="206"/>
      <c r="OX5" s="206"/>
      <c r="OY5" s="206"/>
      <c r="OZ5" s="206"/>
      <c r="PA5" s="206"/>
      <c r="PB5" s="206"/>
      <c r="PC5" s="206"/>
      <c r="PD5" s="206"/>
      <c r="PE5" s="206"/>
      <c r="PF5" s="206"/>
      <c r="PG5" s="206"/>
      <c r="PH5" s="206"/>
      <c r="PI5" s="206"/>
      <c r="PJ5" s="206"/>
      <c r="PK5" s="206"/>
      <c r="PL5" s="206"/>
      <c r="PM5" s="206"/>
      <c r="PN5" s="206"/>
      <c r="PO5" s="206"/>
      <c r="PP5" s="206"/>
      <c r="PQ5" s="206"/>
      <c r="PR5" s="206"/>
      <c r="PS5" s="206"/>
      <c r="PT5" s="206"/>
      <c r="PU5" s="206"/>
      <c r="PV5" s="206"/>
      <c r="PW5" s="206"/>
      <c r="PX5" s="206"/>
      <c r="PY5" s="206"/>
      <c r="PZ5" s="206"/>
      <c r="QA5" s="206"/>
      <c r="QB5" s="206"/>
      <c r="QC5" s="206"/>
      <c r="QD5" s="206"/>
      <c r="QE5" s="206"/>
      <c r="QF5" s="206"/>
      <c r="QG5" s="206"/>
      <c r="QH5" s="206"/>
      <c r="QI5" s="206"/>
      <c r="QJ5" s="206"/>
      <c r="QK5" s="206"/>
      <c r="QL5" s="206"/>
      <c r="QM5" s="206"/>
      <c r="QN5" s="206"/>
      <c r="QO5" s="206"/>
      <c r="QP5" s="206"/>
      <c r="QQ5" s="206"/>
      <c r="QR5" s="206"/>
      <c r="QS5" s="206"/>
      <c r="QT5" s="206"/>
      <c r="QU5" s="206"/>
      <c r="QV5" s="206"/>
      <c r="QW5" s="206"/>
      <c r="QX5" s="206"/>
      <c r="QY5" s="206"/>
      <c r="QZ5" s="206"/>
      <c r="RA5" s="206"/>
      <c r="RB5" s="206"/>
      <c r="RC5" s="206"/>
      <c r="RD5" s="206"/>
      <c r="RE5" s="206"/>
      <c r="RF5" s="206"/>
      <c r="RG5" s="206"/>
      <c r="RH5" s="206"/>
      <c r="RI5" s="206"/>
      <c r="RJ5" s="206"/>
      <c r="RK5" s="206"/>
      <c r="RL5" s="206"/>
      <c r="RM5" s="206"/>
      <c r="RN5" s="206"/>
      <c r="RO5" s="206"/>
      <c r="RP5" s="206"/>
      <c r="RQ5" s="206"/>
      <c r="RR5" s="206"/>
      <c r="RS5" s="206"/>
      <c r="RT5" s="206"/>
      <c r="RU5" s="206"/>
      <c r="RV5" s="206"/>
      <c r="RW5" s="206"/>
      <c r="RX5" s="206"/>
      <c r="RY5" s="206"/>
      <c r="RZ5" s="206"/>
      <c r="SA5" s="206"/>
      <c r="SB5" s="206"/>
      <c r="SC5" s="206"/>
      <c r="SD5" s="206"/>
      <c r="SE5" s="206"/>
      <c r="SF5" s="206"/>
      <c r="SG5" s="206"/>
      <c r="SH5" s="206"/>
      <c r="SI5" s="206"/>
      <c r="SJ5" s="206"/>
      <c r="SK5" s="206"/>
      <c r="SL5" s="206"/>
      <c r="SM5" s="206"/>
      <c r="SN5" s="206"/>
      <c r="SO5" s="206"/>
      <c r="SP5" s="206"/>
      <c r="SQ5" s="206"/>
      <c r="SR5" s="206"/>
      <c r="SS5" s="206"/>
      <c r="ST5" s="206"/>
      <c r="SU5" s="206"/>
      <c r="SV5" s="206"/>
      <c r="SW5" s="206"/>
      <c r="SX5" s="206"/>
      <c r="SY5" s="206"/>
      <c r="SZ5" s="206"/>
      <c r="TA5" s="206"/>
      <c r="TB5" s="206"/>
      <c r="TC5" s="206"/>
      <c r="TD5" s="206"/>
      <c r="TE5" s="206"/>
      <c r="TF5" s="206"/>
      <c r="TG5" s="206"/>
      <c r="TH5" s="206"/>
      <c r="TI5" s="206"/>
      <c r="TJ5" s="206"/>
      <c r="TK5" s="206"/>
      <c r="TL5" s="206"/>
      <c r="TM5" s="206"/>
      <c r="TN5" s="206"/>
      <c r="TO5" s="206"/>
      <c r="TP5" s="206"/>
      <c r="TQ5" s="206"/>
      <c r="TR5" s="206"/>
      <c r="TS5" s="206"/>
      <c r="TT5" s="206"/>
      <c r="TU5" s="206"/>
      <c r="TV5" s="206"/>
      <c r="TW5" s="206"/>
      <c r="TX5" s="206"/>
      <c r="TY5" s="206"/>
      <c r="TZ5" s="206"/>
      <c r="UA5" s="206"/>
      <c r="UB5" s="206"/>
      <c r="UC5" s="206"/>
      <c r="UD5" s="206"/>
      <c r="UE5" s="206"/>
      <c r="UF5" s="206"/>
      <c r="UG5" s="206"/>
      <c r="UH5" s="206"/>
      <c r="UI5" s="206"/>
      <c r="UJ5" s="206"/>
      <c r="UK5" s="206"/>
      <c r="UL5" s="206"/>
      <c r="UM5" s="206"/>
      <c r="UN5" s="206"/>
      <c r="UO5" s="206"/>
      <c r="UP5" s="206"/>
      <c r="UQ5" s="206"/>
      <c r="UR5" s="206"/>
      <c r="US5" s="206"/>
      <c r="UT5" s="206"/>
      <c r="UU5" s="206"/>
      <c r="UV5" s="206"/>
      <c r="UW5" s="206"/>
      <c r="UX5" s="206"/>
      <c r="UY5" s="206"/>
      <c r="UZ5" s="206"/>
      <c r="VA5" s="206"/>
      <c r="VB5" s="206"/>
      <c r="VC5" s="206"/>
      <c r="VD5" s="206"/>
      <c r="VE5" s="206"/>
      <c r="VF5" s="206"/>
      <c r="VG5" s="206"/>
      <c r="VH5" s="206"/>
      <c r="VI5" s="206"/>
      <c r="VJ5" s="206"/>
      <c r="VK5" s="206"/>
      <c r="VL5" s="206"/>
      <c r="VM5" s="206"/>
      <c r="VN5" s="206"/>
      <c r="VO5" s="206"/>
      <c r="VP5" s="206"/>
      <c r="VQ5" s="206"/>
      <c r="VR5" s="206"/>
      <c r="VS5" s="206"/>
      <c r="VT5" s="206"/>
      <c r="VU5" s="206"/>
      <c r="VV5" s="206"/>
      <c r="VW5" s="206"/>
      <c r="VX5" s="206"/>
      <c r="VY5" s="206"/>
      <c r="VZ5" s="206"/>
      <c r="WA5" s="206"/>
      <c r="WB5" s="206"/>
      <c r="WC5" s="206"/>
      <c r="WD5" s="206"/>
      <c r="WE5" s="206"/>
      <c r="WF5" s="206"/>
      <c r="WG5" s="206"/>
      <c r="WH5" s="206"/>
      <c r="WI5" s="206"/>
      <c r="WJ5" s="206"/>
      <c r="WK5" s="206"/>
      <c r="WL5" s="206"/>
      <c r="WM5" s="206"/>
      <c r="WN5" s="206"/>
      <c r="WO5" s="206"/>
      <c r="WP5" s="206"/>
      <c r="WQ5" s="206"/>
      <c r="WR5" s="206"/>
      <c r="WS5" s="206"/>
      <c r="WT5" s="206"/>
      <c r="WU5" s="206"/>
      <c r="WV5" s="206"/>
      <c r="WW5" s="206"/>
      <c r="WX5" s="206"/>
      <c r="WY5" s="206"/>
      <c r="WZ5" s="206"/>
      <c r="XA5" s="206"/>
      <c r="XB5" s="206"/>
      <c r="XC5" s="206"/>
      <c r="XD5" s="206"/>
      <c r="XE5" s="206"/>
      <c r="XF5" s="206"/>
      <c r="XG5" s="206"/>
      <c r="XH5" s="206"/>
      <c r="XI5" s="206"/>
      <c r="XJ5" s="206"/>
      <c r="XK5" s="206"/>
      <c r="XL5" s="206"/>
      <c r="XM5" s="206"/>
      <c r="XN5" s="206"/>
      <c r="XO5" s="206"/>
      <c r="XP5" s="206"/>
      <c r="XQ5" s="206"/>
      <c r="XR5" s="206"/>
      <c r="XS5" s="206"/>
      <c r="XT5" s="206"/>
      <c r="XU5" s="206"/>
      <c r="XV5" s="206"/>
      <c r="XW5" s="206"/>
      <c r="XX5" s="206"/>
      <c r="XY5" s="206"/>
      <c r="XZ5" s="206"/>
      <c r="YA5" s="206"/>
      <c r="YB5" s="206"/>
      <c r="YC5" s="206"/>
      <c r="YD5" s="206"/>
      <c r="YE5" s="206"/>
      <c r="YF5" s="206"/>
      <c r="YG5" s="206"/>
      <c r="YH5" s="206"/>
      <c r="YI5" s="206"/>
      <c r="YJ5" s="206"/>
      <c r="YK5" s="206"/>
      <c r="YL5" s="206"/>
      <c r="YM5" s="206"/>
      <c r="YN5" s="206"/>
      <c r="YO5" s="206"/>
      <c r="YP5" s="206"/>
      <c r="YQ5" s="206"/>
      <c r="YR5" s="206"/>
      <c r="YS5" s="206"/>
      <c r="YT5" s="206"/>
      <c r="YU5" s="206"/>
      <c r="YV5" s="206"/>
      <c r="YW5" s="206"/>
      <c r="YX5" s="206"/>
      <c r="YY5" s="206"/>
      <c r="YZ5" s="206"/>
      <c r="ZA5" s="206"/>
      <c r="ZB5" s="206"/>
      <c r="ZC5" s="206"/>
      <c r="ZD5" s="206"/>
      <c r="ZE5" s="206"/>
      <c r="ZF5" s="206"/>
      <c r="ZG5" s="206"/>
      <c r="ZH5" s="206"/>
      <c r="ZI5" s="206"/>
      <c r="ZJ5" s="206"/>
      <c r="ZK5" s="206"/>
      <c r="ZL5" s="206"/>
      <c r="ZM5" s="206"/>
      <c r="ZN5" s="206"/>
      <c r="ZO5" s="206"/>
      <c r="ZP5" s="206"/>
      <c r="ZQ5" s="206"/>
      <c r="ZR5" s="206"/>
      <c r="ZS5" s="206"/>
      <c r="ZT5" s="206"/>
      <c r="ZU5" s="206"/>
      <c r="ZV5" s="206"/>
      <c r="ZW5" s="206"/>
      <c r="ZX5" s="206"/>
      <c r="ZY5" s="206"/>
      <c r="ZZ5" s="206"/>
      <c r="AAA5" s="206"/>
      <c r="AAB5" s="206"/>
      <c r="AAC5" s="206"/>
      <c r="AAD5" s="206"/>
      <c r="AAE5" s="206"/>
      <c r="AAF5" s="206"/>
      <c r="AAG5" s="206"/>
      <c r="AAH5" s="206"/>
      <c r="AAI5" s="206"/>
      <c r="AAJ5" s="206"/>
      <c r="AAK5" s="206"/>
      <c r="AAL5" s="206"/>
      <c r="AAM5" s="206"/>
      <c r="AAN5" s="206"/>
      <c r="AAO5" s="206"/>
      <c r="AAP5" s="206"/>
      <c r="AAQ5" s="206"/>
      <c r="AAR5" s="206"/>
      <c r="AAS5" s="206"/>
      <c r="AAT5" s="206"/>
      <c r="AAU5" s="206"/>
      <c r="AAV5" s="206"/>
      <c r="AAW5" s="206"/>
      <c r="AAX5" s="206"/>
      <c r="AAY5" s="206"/>
      <c r="AAZ5" s="206"/>
      <c r="ABA5" s="206"/>
      <c r="ABB5" s="206"/>
      <c r="ABC5" s="206"/>
      <c r="ABD5" s="206"/>
      <c r="ABE5" s="206"/>
      <c r="ABF5" s="206"/>
      <c r="ABG5" s="206"/>
      <c r="ABH5" s="206"/>
      <c r="ABI5" s="206"/>
      <c r="ABJ5" s="206"/>
      <c r="ABK5" s="206"/>
      <c r="ABL5" s="206"/>
      <c r="ABM5" s="206"/>
      <c r="ABN5" s="206"/>
      <c r="ABO5" s="206"/>
      <c r="ABP5" s="206"/>
      <c r="ABQ5" s="206"/>
      <c r="ABR5" s="206"/>
      <c r="ABS5" s="206"/>
      <c r="ABT5" s="206"/>
      <c r="ABU5" s="206"/>
      <c r="ABV5" s="206"/>
      <c r="ABW5" s="206"/>
      <c r="ABX5" s="206"/>
      <c r="ABY5" s="206"/>
      <c r="ABZ5" s="206"/>
      <c r="ACA5" s="206"/>
      <c r="ACB5" s="206"/>
      <c r="ACC5" s="206"/>
      <c r="ACD5" s="206"/>
      <c r="ACE5" s="206"/>
      <c r="ACF5" s="206"/>
      <c r="ACG5" s="206"/>
      <c r="ACH5" s="206"/>
      <c r="ACI5" s="206"/>
      <c r="ACJ5" s="206"/>
      <c r="ACK5" s="206"/>
      <c r="ACL5" s="206"/>
      <c r="ACM5" s="206"/>
      <c r="ACN5" s="206"/>
      <c r="ACO5" s="206"/>
      <c r="ACP5" s="206"/>
      <c r="ACQ5" s="206"/>
      <c r="ACR5" s="206"/>
      <c r="ACS5" s="206"/>
      <c r="ACT5" s="206"/>
      <c r="ACU5" s="206"/>
      <c r="ACV5" s="206"/>
      <c r="ACW5" s="206"/>
      <c r="ACX5" s="206"/>
      <c r="ACY5" s="206"/>
      <c r="ACZ5" s="206"/>
      <c r="ADA5" s="206"/>
      <c r="ADB5" s="206"/>
      <c r="ADC5" s="206"/>
      <c r="ADD5" s="206"/>
      <c r="ADE5" s="206"/>
      <c r="ADF5" s="206"/>
      <c r="ADG5" s="206"/>
      <c r="ADH5" s="206"/>
      <c r="ADI5" s="206"/>
      <c r="ADJ5" s="206"/>
      <c r="ADK5" s="206"/>
      <c r="ADL5" s="206"/>
      <c r="ADM5" s="206"/>
      <c r="ADN5" s="206"/>
      <c r="ADO5" s="206"/>
      <c r="ADP5" s="206"/>
      <c r="ADQ5" s="206"/>
      <c r="ADR5" s="206"/>
      <c r="ADS5" s="206"/>
      <c r="ADT5" s="206"/>
      <c r="ADU5" s="206"/>
      <c r="ADV5" s="206"/>
      <c r="ADW5" s="206"/>
      <c r="ADX5" s="206"/>
      <c r="ADY5" s="206"/>
      <c r="ADZ5" s="206"/>
      <c r="AEA5" s="206"/>
      <c r="AEB5" s="206"/>
      <c r="AEC5" s="206"/>
      <c r="AED5" s="206"/>
      <c r="AEE5" s="206"/>
      <c r="AEF5" s="206"/>
      <c r="AEG5" s="206"/>
      <c r="AEH5" s="206"/>
      <c r="AEI5" s="206"/>
      <c r="AEJ5" s="206"/>
      <c r="AEK5" s="206"/>
      <c r="AEL5" s="206"/>
      <c r="AEM5" s="206"/>
      <c r="AEN5" s="206"/>
      <c r="AEO5" s="206"/>
      <c r="AEP5" s="206"/>
      <c r="AEQ5" s="206"/>
      <c r="AER5" s="206"/>
      <c r="AES5" s="206"/>
      <c r="AET5" s="206"/>
      <c r="AEU5" s="206"/>
      <c r="AEV5" s="206"/>
      <c r="AEW5" s="206"/>
      <c r="AEX5" s="206"/>
      <c r="AEY5" s="206"/>
      <c r="AEZ5" s="206"/>
      <c r="AFA5" s="206"/>
      <c r="AFB5" s="206"/>
      <c r="AFC5" s="206"/>
      <c r="AFD5" s="206"/>
      <c r="AFE5" s="206"/>
      <c r="AFF5" s="206"/>
      <c r="AFG5" s="206"/>
      <c r="AFH5" s="206"/>
      <c r="AFI5" s="206"/>
      <c r="AFJ5" s="206"/>
      <c r="AFK5" s="206"/>
      <c r="AFL5" s="206"/>
      <c r="AFM5" s="206"/>
      <c r="AFN5" s="206"/>
      <c r="AFO5" s="206"/>
      <c r="AFP5" s="206"/>
      <c r="AFQ5" s="206"/>
      <c r="AFR5" s="206"/>
      <c r="AFS5" s="206"/>
      <c r="AFT5" s="206"/>
      <c r="AFU5" s="206"/>
      <c r="AFV5" s="206"/>
      <c r="AFW5" s="206"/>
      <c r="AFX5" s="206"/>
      <c r="AFY5" s="206"/>
      <c r="AFZ5" s="206"/>
      <c r="AGA5" s="206"/>
      <c r="AGB5" s="206"/>
      <c r="AGC5" s="206"/>
      <c r="AGD5" s="206"/>
      <c r="AGE5" s="206"/>
      <c r="AGF5" s="206"/>
      <c r="AGG5" s="206"/>
      <c r="AGH5" s="206"/>
      <c r="AGI5" s="206"/>
      <c r="AGJ5" s="206"/>
      <c r="AGK5" s="206"/>
      <c r="AGL5" s="206"/>
      <c r="AGM5" s="206"/>
      <c r="AGN5" s="206"/>
      <c r="AGO5" s="206"/>
      <c r="AGP5" s="206"/>
      <c r="AGQ5" s="206"/>
      <c r="AGR5" s="206"/>
      <c r="AGS5" s="206"/>
      <c r="AGT5" s="206"/>
      <c r="AGU5" s="206"/>
      <c r="AGV5" s="206"/>
      <c r="AGW5" s="206"/>
      <c r="AGX5" s="206"/>
      <c r="AGY5" s="206"/>
      <c r="AGZ5" s="206"/>
      <c r="AHA5" s="206"/>
      <c r="AHB5" s="206"/>
      <c r="AHC5" s="206"/>
      <c r="AHD5" s="206"/>
      <c r="AHE5" s="206"/>
      <c r="AHF5" s="206"/>
      <c r="AHG5" s="206"/>
      <c r="AHH5" s="206"/>
      <c r="AHI5" s="206"/>
      <c r="AHJ5" s="206"/>
      <c r="AHK5" s="206"/>
      <c r="AHL5" s="206"/>
      <c r="AHM5" s="206"/>
      <c r="AHN5" s="206"/>
      <c r="AHO5" s="206"/>
      <c r="AHP5" s="206"/>
      <c r="AHQ5" s="206"/>
      <c r="AHR5" s="206"/>
      <c r="AHS5" s="206"/>
      <c r="AHT5" s="206"/>
      <c r="AHU5" s="206"/>
      <c r="AHV5" s="206"/>
      <c r="AHW5" s="206"/>
      <c r="AHX5" s="206"/>
      <c r="AHY5" s="206"/>
      <c r="AHZ5" s="206"/>
      <c r="AIA5" s="206"/>
      <c r="AIB5" s="206"/>
      <c r="AIC5" s="206"/>
      <c r="AID5" s="206"/>
      <c r="AIE5" s="206"/>
      <c r="AIF5" s="206"/>
      <c r="AIG5" s="206"/>
      <c r="AIH5" s="206"/>
      <c r="AII5" s="206"/>
      <c r="AIJ5" s="206"/>
      <c r="AIK5" s="206"/>
      <c r="AIL5" s="206"/>
      <c r="AIM5" s="206"/>
      <c r="AIN5" s="206"/>
      <c r="AIO5" s="206"/>
      <c r="AIP5" s="206"/>
      <c r="AIQ5" s="206"/>
      <c r="AIR5" s="206"/>
      <c r="AIS5" s="206"/>
      <c r="AIT5" s="206"/>
      <c r="AIU5" s="206"/>
      <c r="AIV5" s="206"/>
      <c r="AIW5" s="206"/>
      <c r="AIX5" s="206"/>
      <c r="AIY5" s="206"/>
      <c r="AIZ5" s="206"/>
      <c r="AJA5" s="206"/>
      <c r="AJB5" s="206"/>
      <c r="AJC5" s="206"/>
      <c r="AJD5" s="206"/>
      <c r="AJE5" s="206"/>
      <c r="AJF5" s="206"/>
      <c r="AJG5" s="206"/>
      <c r="AJH5" s="206"/>
      <c r="AJI5" s="206"/>
      <c r="AJJ5" s="206"/>
      <c r="AJK5" s="206"/>
      <c r="AJL5" s="206"/>
      <c r="AJM5" s="206"/>
      <c r="AJN5" s="206"/>
      <c r="AJO5" s="206"/>
      <c r="AJP5" s="206"/>
      <c r="AJQ5" s="206"/>
      <c r="AJR5" s="206"/>
      <c r="AJS5" s="206"/>
      <c r="AJT5" s="206"/>
      <c r="AJU5" s="206"/>
      <c r="AJV5" s="206"/>
      <c r="AJW5" s="206"/>
      <c r="AJX5" s="206"/>
      <c r="AJY5" s="206"/>
      <c r="AJZ5" s="206"/>
      <c r="AKA5" s="206"/>
      <c r="AKB5" s="206"/>
      <c r="AKC5" s="206"/>
      <c r="AKD5" s="206"/>
      <c r="AKE5" s="206"/>
      <c r="AKF5" s="206"/>
      <c r="AKG5" s="206"/>
      <c r="AKH5" s="206"/>
      <c r="AKI5" s="206"/>
      <c r="AKJ5" s="206"/>
      <c r="AKK5" s="206"/>
      <c r="AKL5" s="206"/>
      <c r="AKM5" s="206"/>
      <c r="AKN5" s="206"/>
      <c r="AKO5" s="206"/>
      <c r="AKP5" s="206"/>
      <c r="AKQ5" s="206"/>
      <c r="AKR5" s="206"/>
      <c r="AKS5" s="206"/>
      <c r="AKT5" s="206"/>
      <c r="AKU5" s="206"/>
      <c r="AKV5" s="206"/>
      <c r="AKW5" s="206"/>
      <c r="AKX5" s="206"/>
      <c r="AKY5" s="206"/>
      <c r="AKZ5" s="206"/>
      <c r="ALA5" s="206"/>
      <c r="ALB5" s="206"/>
      <c r="ALC5" s="206"/>
      <c r="ALD5" s="206"/>
      <c r="ALE5" s="206"/>
      <c r="ALF5" s="206"/>
      <c r="ALG5" s="206"/>
      <c r="ALH5" s="206"/>
      <c r="ALI5" s="206"/>
      <c r="ALJ5" s="206"/>
      <c r="ALK5" s="206"/>
      <c r="ALL5" s="206"/>
      <c r="ALM5" s="206"/>
      <c r="ALN5" s="206"/>
      <c r="ALO5" s="206"/>
      <c r="ALP5" s="206"/>
      <c r="ALQ5" s="206"/>
      <c r="ALR5" s="206"/>
      <c r="ALS5" s="206"/>
      <c r="ALT5" s="206"/>
      <c r="ALU5" s="206"/>
      <c r="ALV5" s="206"/>
      <c r="ALW5" s="206"/>
      <c r="ALX5" s="206"/>
      <c r="ALY5" s="206"/>
      <c r="ALZ5" s="206"/>
      <c r="AMA5" s="206"/>
    </row>
    <row r="6" spans="1:1024" ht="14.25">
      <c r="A6" s="218" t="s">
        <v>421</v>
      </c>
      <c r="B6" s="222" t="s">
        <v>422</v>
      </c>
      <c r="C6" s="222" t="s">
        <v>423</v>
      </c>
      <c r="D6" s="222"/>
      <c r="E6" s="224"/>
      <c r="F6" s="222" t="s">
        <v>416</v>
      </c>
      <c r="G6" s="224" t="s">
        <v>424</v>
      </c>
      <c r="H6" s="224">
        <v>270</v>
      </c>
      <c r="I6" s="222" t="s">
        <v>201</v>
      </c>
      <c r="J6" s="232">
        <f>(((0.43)/12)/25.4)</f>
        <v>1.4107611548556432E-3</v>
      </c>
      <c r="K6" s="216">
        <f>SUM(J6*H6)</f>
        <v>0.38090551181102367</v>
      </c>
      <c r="L6" s="217"/>
      <c r="M6" s="218"/>
      <c r="N6" s="218"/>
      <c r="O6" s="218"/>
      <c r="P6" s="233" t="s">
        <v>879</v>
      </c>
      <c r="Q6" s="228"/>
      <c r="R6" s="229"/>
      <c r="S6" s="229"/>
      <c r="T6" s="218" t="s">
        <v>880</v>
      </c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  <c r="IW6" s="206"/>
      <c r="IX6" s="206"/>
      <c r="IY6" s="206"/>
      <c r="IZ6" s="206"/>
      <c r="JA6" s="206"/>
      <c r="JB6" s="206"/>
      <c r="JC6" s="206"/>
      <c r="JD6" s="206"/>
      <c r="JE6" s="206"/>
      <c r="JF6" s="206"/>
      <c r="JG6" s="206"/>
      <c r="JH6" s="206"/>
      <c r="JI6" s="206"/>
      <c r="JJ6" s="206"/>
      <c r="JK6" s="206"/>
      <c r="JL6" s="206"/>
      <c r="JM6" s="206"/>
      <c r="JN6" s="206"/>
      <c r="JO6" s="206"/>
      <c r="JP6" s="206"/>
      <c r="JQ6" s="206"/>
      <c r="JR6" s="206"/>
      <c r="JS6" s="206"/>
      <c r="JT6" s="206"/>
      <c r="JU6" s="206"/>
      <c r="JV6" s="206"/>
      <c r="JW6" s="206"/>
      <c r="JX6" s="206"/>
      <c r="JY6" s="206"/>
      <c r="JZ6" s="206"/>
      <c r="KA6" s="206"/>
      <c r="KB6" s="206"/>
      <c r="KC6" s="206"/>
      <c r="KD6" s="206"/>
      <c r="KE6" s="206"/>
      <c r="KF6" s="206"/>
      <c r="KG6" s="206"/>
      <c r="KH6" s="206"/>
      <c r="KI6" s="206"/>
      <c r="KJ6" s="206"/>
      <c r="KK6" s="206"/>
      <c r="KL6" s="206"/>
      <c r="KM6" s="206"/>
      <c r="KN6" s="206"/>
      <c r="KO6" s="206"/>
      <c r="KP6" s="206"/>
      <c r="KQ6" s="206"/>
      <c r="KR6" s="206"/>
      <c r="KS6" s="206"/>
      <c r="KT6" s="206"/>
      <c r="KU6" s="206"/>
      <c r="KV6" s="206"/>
      <c r="KW6" s="206"/>
      <c r="KX6" s="206"/>
      <c r="KY6" s="206"/>
      <c r="KZ6" s="206"/>
      <c r="LA6" s="206"/>
      <c r="LB6" s="206"/>
      <c r="LC6" s="206"/>
      <c r="LD6" s="206"/>
      <c r="LE6" s="206"/>
      <c r="LF6" s="206"/>
      <c r="LG6" s="206"/>
      <c r="LH6" s="206"/>
      <c r="LI6" s="206"/>
      <c r="LJ6" s="206"/>
      <c r="LK6" s="206"/>
      <c r="LL6" s="206"/>
      <c r="LM6" s="206"/>
      <c r="LN6" s="206"/>
      <c r="LO6" s="206"/>
      <c r="LP6" s="206"/>
      <c r="LQ6" s="206"/>
      <c r="LR6" s="206"/>
      <c r="LS6" s="206"/>
      <c r="LT6" s="206"/>
      <c r="LU6" s="206"/>
      <c r="LV6" s="206"/>
      <c r="LW6" s="206"/>
      <c r="LX6" s="206"/>
      <c r="LY6" s="206"/>
      <c r="LZ6" s="206"/>
      <c r="MA6" s="206"/>
      <c r="MB6" s="206"/>
      <c r="MC6" s="206"/>
      <c r="MD6" s="206"/>
      <c r="ME6" s="206"/>
      <c r="MF6" s="206"/>
      <c r="MG6" s="206"/>
      <c r="MH6" s="206"/>
      <c r="MI6" s="206"/>
      <c r="MJ6" s="206"/>
      <c r="MK6" s="206"/>
      <c r="ML6" s="206"/>
      <c r="MM6" s="206"/>
      <c r="MN6" s="206"/>
      <c r="MO6" s="206"/>
      <c r="MP6" s="206"/>
      <c r="MQ6" s="206"/>
      <c r="MR6" s="206"/>
      <c r="MS6" s="206"/>
      <c r="MT6" s="206"/>
      <c r="MU6" s="206"/>
      <c r="MV6" s="206"/>
      <c r="MW6" s="206"/>
      <c r="MX6" s="206"/>
      <c r="MY6" s="206"/>
      <c r="MZ6" s="206"/>
      <c r="NA6" s="206"/>
      <c r="NB6" s="206"/>
      <c r="NC6" s="206"/>
      <c r="ND6" s="206"/>
      <c r="NE6" s="206"/>
      <c r="NF6" s="206"/>
      <c r="NG6" s="206"/>
      <c r="NH6" s="206"/>
      <c r="NI6" s="206"/>
      <c r="NJ6" s="206"/>
      <c r="NK6" s="206"/>
      <c r="NL6" s="206"/>
      <c r="NM6" s="206"/>
      <c r="NN6" s="206"/>
      <c r="NO6" s="206"/>
      <c r="NP6" s="206"/>
      <c r="NQ6" s="206"/>
      <c r="NR6" s="206"/>
      <c r="NS6" s="206"/>
      <c r="NT6" s="206"/>
      <c r="NU6" s="206"/>
      <c r="NV6" s="206"/>
      <c r="NW6" s="206"/>
      <c r="NX6" s="206"/>
      <c r="NY6" s="206"/>
      <c r="NZ6" s="206"/>
      <c r="OA6" s="206"/>
      <c r="OB6" s="206"/>
      <c r="OC6" s="206"/>
      <c r="OD6" s="206"/>
      <c r="OE6" s="206"/>
      <c r="OF6" s="206"/>
      <c r="OG6" s="206"/>
      <c r="OH6" s="206"/>
      <c r="OI6" s="206"/>
      <c r="OJ6" s="206"/>
      <c r="OK6" s="206"/>
      <c r="OL6" s="206"/>
      <c r="OM6" s="206"/>
      <c r="ON6" s="206"/>
      <c r="OO6" s="206"/>
      <c r="OP6" s="206"/>
      <c r="OQ6" s="206"/>
      <c r="OR6" s="206"/>
      <c r="OS6" s="206"/>
      <c r="OT6" s="206"/>
      <c r="OU6" s="206"/>
      <c r="OV6" s="206"/>
      <c r="OW6" s="206"/>
      <c r="OX6" s="206"/>
      <c r="OY6" s="206"/>
      <c r="OZ6" s="206"/>
      <c r="PA6" s="206"/>
      <c r="PB6" s="206"/>
      <c r="PC6" s="206"/>
      <c r="PD6" s="206"/>
      <c r="PE6" s="206"/>
      <c r="PF6" s="206"/>
      <c r="PG6" s="206"/>
      <c r="PH6" s="206"/>
      <c r="PI6" s="206"/>
      <c r="PJ6" s="206"/>
      <c r="PK6" s="206"/>
      <c r="PL6" s="206"/>
      <c r="PM6" s="206"/>
      <c r="PN6" s="206"/>
      <c r="PO6" s="206"/>
      <c r="PP6" s="206"/>
      <c r="PQ6" s="206"/>
      <c r="PR6" s="206"/>
      <c r="PS6" s="206"/>
      <c r="PT6" s="206"/>
      <c r="PU6" s="206"/>
      <c r="PV6" s="206"/>
      <c r="PW6" s="206"/>
      <c r="PX6" s="206"/>
      <c r="PY6" s="206"/>
      <c r="PZ6" s="206"/>
      <c r="QA6" s="206"/>
      <c r="QB6" s="206"/>
      <c r="QC6" s="206"/>
      <c r="QD6" s="206"/>
      <c r="QE6" s="206"/>
      <c r="QF6" s="206"/>
      <c r="QG6" s="206"/>
      <c r="QH6" s="206"/>
      <c r="QI6" s="206"/>
      <c r="QJ6" s="206"/>
      <c r="QK6" s="206"/>
      <c r="QL6" s="206"/>
      <c r="QM6" s="206"/>
      <c r="QN6" s="206"/>
      <c r="QO6" s="206"/>
      <c r="QP6" s="206"/>
      <c r="QQ6" s="206"/>
      <c r="QR6" s="206"/>
      <c r="QS6" s="206"/>
      <c r="QT6" s="206"/>
      <c r="QU6" s="206"/>
      <c r="QV6" s="206"/>
      <c r="QW6" s="206"/>
      <c r="QX6" s="206"/>
      <c r="QY6" s="206"/>
      <c r="QZ6" s="206"/>
      <c r="RA6" s="206"/>
      <c r="RB6" s="206"/>
      <c r="RC6" s="206"/>
      <c r="RD6" s="206"/>
      <c r="RE6" s="206"/>
      <c r="RF6" s="206"/>
      <c r="RG6" s="206"/>
      <c r="RH6" s="206"/>
      <c r="RI6" s="206"/>
      <c r="RJ6" s="206"/>
      <c r="RK6" s="206"/>
      <c r="RL6" s="206"/>
      <c r="RM6" s="206"/>
      <c r="RN6" s="206"/>
      <c r="RO6" s="206"/>
      <c r="RP6" s="206"/>
      <c r="RQ6" s="206"/>
      <c r="RR6" s="206"/>
      <c r="RS6" s="206"/>
      <c r="RT6" s="206"/>
      <c r="RU6" s="206"/>
      <c r="RV6" s="206"/>
      <c r="RW6" s="206"/>
      <c r="RX6" s="206"/>
      <c r="RY6" s="206"/>
      <c r="RZ6" s="206"/>
      <c r="SA6" s="206"/>
      <c r="SB6" s="206"/>
      <c r="SC6" s="206"/>
      <c r="SD6" s="206"/>
      <c r="SE6" s="206"/>
      <c r="SF6" s="206"/>
      <c r="SG6" s="206"/>
      <c r="SH6" s="206"/>
      <c r="SI6" s="206"/>
      <c r="SJ6" s="206"/>
      <c r="SK6" s="206"/>
      <c r="SL6" s="206"/>
      <c r="SM6" s="206"/>
      <c r="SN6" s="206"/>
      <c r="SO6" s="206"/>
      <c r="SP6" s="206"/>
      <c r="SQ6" s="206"/>
      <c r="SR6" s="206"/>
      <c r="SS6" s="206"/>
      <c r="ST6" s="206"/>
      <c r="SU6" s="206"/>
      <c r="SV6" s="206"/>
      <c r="SW6" s="206"/>
      <c r="SX6" s="206"/>
      <c r="SY6" s="206"/>
      <c r="SZ6" s="206"/>
      <c r="TA6" s="206"/>
      <c r="TB6" s="206"/>
      <c r="TC6" s="206"/>
      <c r="TD6" s="206"/>
      <c r="TE6" s="206"/>
      <c r="TF6" s="206"/>
      <c r="TG6" s="206"/>
      <c r="TH6" s="206"/>
      <c r="TI6" s="206"/>
      <c r="TJ6" s="206"/>
      <c r="TK6" s="206"/>
      <c r="TL6" s="206"/>
      <c r="TM6" s="206"/>
      <c r="TN6" s="206"/>
      <c r="TO6" s="206"/>
      <c r="TP6" s="206"/>
      <c r="TQ6" s="206"/>
      <c r="TR6" s="206"/>
      <c r="TS6" s="206"/>
      <c r="TT6" s="206"/>
      <c r="TU6" s="206"/>
      <c r="TV6" s="206"/>
      <c r="TW6" s="206"/>
      <c r="TX6" s="206"/>
      <c r="TY6" s="206"/>
      <c r="TZ6" s="206"/>
      <c r="UA6" s="206"/>
      <c r="UB6" s="206"/>
      <c r="UC6" s="206"/>
      <c r="UD6" s="206"/>
      <c r="UE6" s="206"/>
      <c r="UF6" s="206"/>
      <c r="UG6" s="206"/>
      <c r="UH6" s="206"/>
      <c r="UI6" s="206"/>
      <c r="UJ6" s="206"/>
      <c r="UK6" s="206"/>
      <c r="UL6" s="206"/>
      <c r="UM6" s="206"/>
      <c r="UN6" s="206"/>
      <c r="UO6" s="206"/>
      <c r="UP6" s="206"/>
      <c r="UQ6" s="206"/>
      <c r="UR6" s="206"/>
      <c r="US6" s="206"/>
      <c r="UT6" s="206"/>
      <c r="UU6" s="206"/>
      <c r="UV6" s="206"/>
      <c r="UW6" s="206"/>
      <c r="UX6" s="206"/>
      <c r="UY6" s="206"/>
      <c r="UZ6" s="206"/>
      <c r="VA6" s="206"/>
      <c r="VB6" s="206"/>
      <c r="VC6" s="206"/>
      <c r="VD6" s="206"/>
      <c r="VE6" s="206"/>
      <c r="VF6" s="206"/>
      <c r="VG6" s="206"/>
      <c r="VH6" s="206"/>
      <c r="VI6" s="206"/>
      <c r="VJ6" s="206"/>
      <c r="VK6" s="206"/>
      <c r="VL6" s="206"/>
      <c r="VM6" s="206"/>
      <c r="VN6" s="206"/>
      <c r="VO6" s="206"/>
      <c r="VP6" s="206"/>
      <c r="VQ6" s="206"/>
      <c r="VR6" s="206"/>
      <c r="VS6" s="206"/>
      <c r="VT6" s="206"/>
      <c r="VU6" s="206"/>
      <c r="VV6" s="206"/>
      <c r="VW6" s="206"/>
      <c r="VX6" s="206"/>
      <c r="VY6" s="206"/>
      <c r="VZ6" s="206"/>
      <c r="WA6" s="206"/>
      <c r="WB6" s="206"/>
      <c r="WC6" s="206"/>
      <c r="WD6" s="206"/>
      <c r="WE6" s="206"/>
      <c r="WF6" s="206"/>
      <c r="WG6" s="206"/>
      <c r="WH6" s="206"/>
      <c r="WI6" s="206"/>
      <c r="WJ6" s="206"/>
      <c r="WK6" s="206"/>
      <c r="WL6" s="206"/>
      <c r="WM6" s="206"/>
      <c r="WN6" s="206"/>
      <c r="WO6" s="206"/>
      <c r="WP6" s="206"/>
      <c r="WQ6" s="206"/>
      <c r="WR6" s="206"/>
      <c r="WS6" s="206"/>
      <c r="WT6" s="206"/>
      <c r="WU6" s="206"/>
      <c r="WV6" s="206"/>
      <c r="WW6" s="206"/>
      <c r="WX6" s="206"/>
      <c r="WY6" s="206"/>
      <c r="WZ6" s="206"/>
      <c r="XA6" s="206"/>
      <c r="XB6" s="206"/>
      <c r="XC6" s="206"/>
      <c r="XD6" s="206"/>
      <c r="XE6" s="206"/>
      <c r="XF6" s="206"/>
      <c r="XG6" s="206"/>
      <c r="XH6" s="206"/>
      <c r="XI6" s="206"/>
      <c r="XJ6" s="206"/>
      <c r="XK6" s="206"/>
      <c r="XL6" s="206"/>
      <c r="XM6" s="206"/>
      <c r="XN6" s="206"/>
      <c r="XO6" s="206"/>
      <c r="XP6" s="206"/>
      <c r="XQ6" s="206"/>
      <c r="XR6" s="206"/>
      <c r="XS6" s="206"/>
      <c r="XT6" s="206"/>
      <c r="XU6" s="206"/>
      <c r="XV6" s="206"/>
      <c r="XW6" s="206"/>
      <c r="XX6" s="206"/>
      <c r="XY6" s="206"/>
      <c r="XZ6" s="206"/>
      <c r="YA6" s="206"/>
      <c r="YB6" s="206"/>
      <c r="YC6" s="206"/>
      <c r="YD6" s="206"/>
      <c r="YE6" s="206"/>
      <c r="YF6" s="206"/>
      <c r="YG6" s="206"/>
      <c r="YH6" s="206"/>
      <c r="YI6" s="206"/>
      <c r="YJ6" s="206"/>
      <c r="YK6" s="206"/>
      <c r="YL6" s="206"/>
      <c r="YM6" s="206"/>
      <c r="YN6" s="206"/>
      <c r="YO6" s="206"/>
      <c r="YP6" s="206"/>
      <c r="YQ6" s="206"/>
      <c r="YR6" s="206"/>
      <c r="YS6" s="206"/>
      <c r="YT6" s="206"/>
      <c r="YU6" s="206"/>
      <c r="YV6" s="206"/>
      <c r="YW6" s="206"/>
      <c r="YX6" s="206"/>
      <c r="YY6" s="206"/>
      <c r="YZ6" s="206"/>
      <c r="ZA6" s="206"/>
      <c r="ZB6" s="206"/>
      <c r="ZC6" s="206"/>
      <c r="ZD6" s="206"/>
      <c r="ZE6" s="206"/>
      <c r="ZF6" s="206"/>
      <c r="ZG6" s="206"/>
      <c r="ZH6" s="206"/>
      <c r="ZI6" s="206"/>
      <c r="ZJ6" s="206"/>
      <c r="ZK6" s="206"/>
      <c r="ZL6" s="206"/>
      <c r="ZM6" s="206"/>
      <c r="ZN6" s="206"/>
      <c r="ZO6" s="206"/>
      <c r="ZP6" s="206"/>
      <c r="ZQ6" s="206"/>
      <c r="ZR6" s="206"/>
      <c r="ZS6" s="206"/>
      <c r="ZT6" s="206"/>
      <c r="ZU6" s="206"/>
      <c r="ZV6" s="206"/>
      <c r="ZW6" s="206"/>
      <c r="ZX6" s="206"/>
      <c r="ZY6" s="206"/>
      <c r="ZZ6" s="206"/>
      <c r="AAA6" s="206"/>
      <c r="AAB6" s="206"/>
      <c r="AAC6" s="206"/>
      <c r="AAD6" s="206"/>
      <c r="AAE6" s="206"/>
      <c r="AAF6" s="206"/>
      <c r="AAG6" s="206"/>
      <c r="AAH6" s="206"/>
      <c r="AAI6" s="206"/>
      <c r="AAJ6" s="206"/>
      <c r="AAK6" s="206"/>
      <c r="AAL6" s="206"/>
      <c r="AAM6" s="206"/>
      <c r="AAN6" s="206"/>
      <c r="AAO6" s="206"/>
      <c r="AAP6" s="206"/>
      <c r="AAQ6" s="206"/>
      <c r="AAR6" s="206"/>
      <c r="AAS6" s="206"/>
      <c r="AAT6" s="206"/>
      <c r="AAU6" s="206"/>
      <c r="AAV6" s="206"/>
      <c r="AAW6" s="206"/>
      <c r="AAX6" s="206"/>
      <c r="AAY6" s="206"/>
      <c r="AAZ6" s="206"/>
      <c r="ABA6" s="206"/>
      <c r="ABB6" s="206"/>
      <c r="ABC6" s="206"/>
      <c r="ABD6" s="206"/>
      <c r="ABE6" s="206"/>
      <c r="ABF6" s="206"/>
      <c r="ABG6" s="206"/>
      <c r="ABH6" s="206"/>
      <c r="ABI6" s="206"/>
      <c r="ABJ6" s="206"/>
      <c r="ABK6" s="206"/>
      <c r="ABL6" s="206"/>
      <c r="ABM6" s="206"/>
      <c r="ABN6" s="206"/>
      <c r="ABO6" s="206"/>
      <c r="ABP6" s="206"/>
      <c r="ABQ6" s="206"/>
      <c r="ABR6" s="206"/>
      <c r="ABS6" s="206"/>
      <c r="ABT6" s="206"/>
      <c r="ABU6" s="206"/>
      <c r="ABV6" s="206"/>
      <c r="ABW6" s="206"/>
      <c r="ABX6" s="206"/>
      <c r="ABY6" s="206"/>
      <c r="ABZ6" s="206"/>
      <c r="ACA6" s="206"/>
      <c r="ACB6" s="206"/>
      <c r="ACC6" s="206"/>
      <c r="ACD6" s="206"/>
      <c r="ACE6" s="206"/>
      <c r="ACF6" s="206"/>
      <c r="ACG6" s="206"/>
      <c r="ACH6" s="206"/>
      <c r="ACI6" s="206"/>
      <c r="ACJ6" s="206"/>
      <c r="ACK6" s="206"/>
      <c r="ACL6" s="206"/>
      <c r="ACM6" s="206"/>
      <c r="ACN6" s="206"/>
      <c r="ACO6" s="206"/>
      <c r="ACP6" s="206"/>
      <c r="ACQ6" s="206"/>
      <c r="ACR6" s="206"/>
      <c r="ACS6" s="206"/>
      <c r="ACT6" s="206"/>
      <c r="ACU6" s="206"/>
      <c r="ACV6" s="206"/>
      <c r="ACW6" s="206"/>
      <c r="ACX6" s="206"/>
      <c r="ACY6" s="206"/>
      <c r="ACZ6" s="206"/>
      <c r="ADA6" s="206"/>
      <c r="ADB6" s="206"/>
      <c r="ADC6" s="206"/>
      <c r="ADD6" s="206"/>
      <c r="ADE6" s="206"/>
      <c r="ADF6" s="206"/>
      <c r="ADG6" s="206"/>
      <c r="ADH6" s="206"/>
      <c r="ADI6" s="206"/>
      <c r="ADJ6" s="206"/>
      <c r="ADK6" s="206"/>
      <c r="ADL6" s="206"/>
      <c r="ADM6" s="206"/>
      <c r="ADN6" s="206"/>
      <c r="ADO6" s="206"/>
      <c r="ADP6" s="206"/>
      <c r="ADQ6" s="206"/>
      <c r="ADR6" s="206"/>
      <c r="ADS6" s="206"/>
      <c r="ADT6" s="206"/>
      <c r="ADU6" s="206"/>
      <c r="ADV6" s="206"/>
      <c r="ADW6" s="206"/>
      <c r="ADX6" s="206"/>
      <c r="ADY6" s="206"/>
      <c r="ADZ6" s="206"/>
      <c r="AEA6" s="206"/>
      <c r="AEB6" s="206"/>
      <c r="AEC6" s="206"/>
      <c r="AED6" s="206"/>
      <c r="AEE6" s="206"/>
      <c r="AEF6" s="206"/>
      <c r="AEG6" s="206"/>
      <c r="AEH6" s="206"/>
      <c r="AEI6" s="206"/>
      <c r="AEJ6" s="206"/>
      <c r="AEK6" s="206"/>
      <c r="AEL6" s="206"/>
      <c r="AEM6" s="206"/>
      <c r="AEN6" s="206"/>
      <c r="AEO6" s="206"/>
      <c r="AEP6" s="206"/>
      <c r="AEQ6" s="206"/>
      <c r="AER6" s="206"/>
      <c r="AES6" s="206"/>
      <c r="AET6" s="206"/>
      <c r="AEU6" s="206"/>
      <c r="AEV6" s="206"/>
      <c r="AEW6" s="206"/>
      <c r="AEX6" s="206"/>
      <c r="AEY6" s="206"/>
      <c r="AEZ6" s="206"/>
      <c r="AFA6" s="206"/>
      <c r="AFB6" s="206"/>
      <c r="AFC6" s="206"/>
      <c r="AFD6" s="206"/>
      <c r="AFE6" s="206"/>
      <c r="AFF6" s="206"/>
      <c r="AFG6" s="206"/>
      <c r="AFH6" s="206"/>
      <c r="AFI6" s="206"/>
      <c r="AFJ6" s="206"/>
      <c r="AFK6" s="206"/>
      <c r="AFL6" s="206"/>
      <c r="AFM6" s="206"/>
      <c r="AFN6" s="206"/>
      <c r="AFO6" s="206"/>
      <c r="AFP6" s="206"/>
      <c r="AFQ6" s="206"/>
      <c r="AFR6" s="206"/>
      <c r="AFS6" s="206"/>
      <c r="AFT6" s="206"/>
      <c r="AFU6" s="206"/>
      <c r="AFV6" s="206"/>
      <c r="AFW6" s="206"/>
      <c r="AFX6" s="206"/>
      <c r="AFY6" s="206"/>
      <c r="AFZ6" s="206"/>
      <c r="AGA6" s="206"/>
      <c r="AGB6" s="206"/>
      <c r="AGC6" s="206"/>
      <c r="AGD6" s="206"/>
      <c r="AGE6" s="206"/>
      <c r="AGF6" s="206"/>
      <c r="AGG6" s="206"/>
      <c r="AGH6" s="206"/>
      <c r="AGI6" s="206"/>
      <c r="AGJ6" s="206"/>
      <c r="AGK6" s="206"/>
      <c r="AGL6" s="206"/>
      <c r="AGM6" s="206"/>
      <c r="AGN6" s="206"/>
      <c r="AGO6" s="206"/>
      <c r="AGP6" s="206"/>
      <c r="AGQ6" s="206"/>
      <c r="AGR6" s="206"/>
      <c r="AGS6" s="206"/>
      <c r="AGT6" s="206"/>
      <c r="AGU6" s="206"/>
      <c r="AGV6" s="206"/>
      <c r="AGW6" s="206"/>
      <c r="AGX6" s="206"/>
      <c r="AGY6" s="206"/>
      <c r="AGZ6" s="206"/>
      <c r="AHA6" s="206"/>
      <c r="AHB6" s="206"/>
      <c r="AHC6" s="206"/>
      <c r="AHD6" s="206"/>
      <c r="AHE6" s="206"/>
      <c r="AHF6" s="206"/>
      <c r="AHG6" s="206"/>
      <c r="AHH6" s="206"/>
      <c r="AHI6" s="206"/>
      <c r="AHJ6" s="206"/>
      <c r="AHK6" s="206"/>
      <c r="AHL6" s="206"/>
      <c r="AHM6" s="206"/>
      <c r="AHN6" s="206"/>
      <c r="AHO6" s="206"/>
      <c r="AHP6" s="206"/>
      <c r="AHQ6" s="206"/>
      <c r="AHR6" s="206"/>
      <c r="AHS6" s="206"/>
      <c r="AHT6" s="206"/>
      <c r="AHU6" s="206"/>
      <c r="AHV6" s="206"/>
      <c r="AHW6" s="206"/>
      <c r="AHX6" s="206"/>
      <c r="AHY6" s="206"/>
      <c r="AHZ6" s="206"/>
      <c r="AIA6" s="206"/>
      <c r="AIB6" s="206"/>
      <c r="AIC6" s="206"/>
      <c r="AID6" s="206"/>
      <c r="AIE6" s="206"/>
      <c r="AIF6" s="206"/>
      <c r="AIG6" s="206"/>
      <c r="AIH6" s="206"/>
      <c r="AII6" s="206"/>
      <c r="AIJ6" s="206"/>
      <c r="AIK6" s="206"/>
      <c r="AIL6" s="206"/>
      <c r="AIM6" s="206"/>
      <c r="AIN6" s="206"/>
      <c r="AIO6" s="206"/>
      <c r="AIP6" s="206"/>
      <c r="AIQ6" s="206"/>
      <c r="AIR6" s="206"/>
      <c r="AIS6" s="206"/>
      <c r="AIT6" s="206"/>
      <c r="AIU6" s="206"/>
      <c r="AIV6" s="206"/>
      <c r="AIW6" s="206"/>
      <c r="AIX6" s="206"/>
      <c r="AIY6" s="206"/>
      <c r="AIZ6" s="206"/>
      <c r="AJA6" s="206"/>
      <c r="AJB6" s="206"/>
      <c r="AJC6" s="206"/>
      <c r="AJD6" s="206"/>
      <c r="AJE6" s="206"/>
      <c r="AJF6" s="206"/>
      <c r="AJG6" s="206"/>
      <c r="AJH6" s="206"/>
      <c r="AJI6" s="206"/>
      <c r="AJJ6" s="206"/>
      <c r="AJK6" s="206"/>
      <c r="AJL6" s="206"/>
      <c r="AJM6" s="206"/>
      <c r="AJN6" s="206"/>
      <c r="AJO6" s="206"/>
      <c r="AJP6" s="206"/>
      <c r="AJQ6" s="206"/>
      <c r="AJR6" s="206"/>
      <c r="AJS6" s="206"/>
      <c r="AJT6" s="206"/>
      <c r="AJU6" s="206"/>
      <c r="AJV6" s="206"/>
      <c r="AJW6" s="206"/>
      <c r="AJX6" s="206"/>
      <c r="AJY6" s="206"/>
      <c r="AJZ6" s="206"/>
      <c r="AKA6" s="206"/>
      <c r="AKB6" s="206"/>
      <c r="AKC6" s="206"/>
      <c r="AKD6" s="206"/>
      <c r="AKE6" s="206"/>
      <c r="AKF6" s="206"/>
      <c r="AKG6" s="206"/>
      <c r="AKH6" s="206"/>
      <c r="AKI6" s="206"/>
      <c r="AKJ6" s="206"/>
      <c r="AKK6" s="206"/>
      <c r="AKL6" s="206"/>
      <c r="AKM6" s="206"/>
      <c r="AKN6" s="206"/>
      <c r="AKO6" s="206"/>
      <c r="AKP6" s="206"/>
      <c r="AKQ6" s="206"/>
      <c r="AKR6" s="206"/>
      <c r="AKS6" s="206"/>
      <c r="AKT6" s="206"/>
      <c r="AKU6" s="206"/>
      <c r="AKV6" s="206"/>
      <c r="AKW6" s="206"/>
      <c r="AKX6" s="206"/>
      <c r="AKY6" s="206"/>
      <c r="AKZ6" s="206"/>
      <c r="ALA6" s="206"/>
      <c r="ALB6" s="206"/>
      <c r="ALC6" s="206"/>
      <c r="ALD6" s="206"/>
      <c r="ALE6" s="206"/>
      <c r="ALF6" s="206"/>
      <c r="ALG6" s="206"/>
      <c r="ALH6" s="206"/>
      <c r="ALI6" s="206"/>
      <c r="ALJ6" s="206"/>
      <c r="ALK6" s="206"/>
      <c r="ALL6" s="206"/>
      <c r="ALM6" s="206"/>
      <c r="ALN6" s="206"/>
      <c r="ALO6" s="206"/>
      <c r="ALP6" s="206"/>
      <c r="ALQ6" s="206"/>
      <c r="ALR6" s="206"/>
      <c r="ALS6" s="206"/>
      <c r="ALT6" s="206"/>
      <c r="ALU6" s="206"/>
      <c r="ALV6" s="206"/>
      <c r="ALW6" s="206"/>
      <c r="ALX6" s="206"/>
      <c r="ALY6" s="206"/>
      <c r="ALZ6" s="206"/>
      <c r="AMA6" s="206"/>
    </row>
    <row r="7" spans="1:1024" ht="14.25">
      <c r="A7" s="218" t="s">
        <v>21</v>
      </c>
      <c r="B7" s="222" t="s">
        <v>426</v>
      </c>
      <c r="C7" s="222" t="s">
        <v>427</v>
      </c>
      <c r="D7" s="222"/>
      <c r="E7" s="224"/>
      <c r="F7" s="222" t="s">
        <v>416</v>
      </c>
      <c r="G7" s="234" t="s">
        <v>428</v>
      </c>
      <c r="H7" s="224">
        <v>4</v>
      </c>
      <c r="I7" s="222" t="s">
        <v>26</v>
      </c>
      <c r="J7" s="232">
        <v>0.35</v>
      </c>
      <c r="K7" s="216">
        <f>SUM(J7*H7)</f>
        <v>1.4</v>
      </c>
      <c r="L7" s="217"/>
      <c r="M7" s="218"/>
      <c r="N7" s="218"/>
      <c r="O7" s="218"/>
      <c r="P7" s="219">
        <v>4050</v>
      </c>
      <c r="Q7" s="220"/>
      <c r="R7" s="221"/>
      <c r="S7" s="221"/>
      <c r="T7" s="218"/>
    </row>
    <row r="8" spans="1:1024" s="207" customFormat="1" ht="14.25">
      <c r="H8" s="208"/>
    </row>
    <row r="9" spans="1:1024" ht="14.25">
      <c r="A9" s="222" t="s">
        <v>21</v>
      </c>
      <c r="B9" s="222" t="s">
        <v>447</v>
      </c>
      <c r="C9" s="222" t="s">
        <v>448</v>
      </c>
      <c r="D9" s="222"/>
      <c r="E9" s="224"/>
      <c r="F9" s="222" t="s">
        <v>416</v>
      </c>
      <c r="G9" s="235" t="s">
        <v>449</v>
      </c>
      <c r="H9" s="224">
        <v>13</v>
      </c>
      <c r="I9" s="222" t="s">
        <v>26</v>
      </c>
      <c r="J9" s="236">
        <f>10.28/100</f>
        <v>0.10279999999999999</v>
      </c>
      <c r="K9" s="216">
        <f t="shared" ref="K9:K16" si="0">SUM(J9*H9)</f>
        <v>1.3363999999999998</v>
      </c>
      <c r="L9" s="226"/>
      <c r="M9" s="237">
        <v>8.8800000000000004E-2</v>
      </c>
      <c r="N9" s="216">
        <f t="shared" ref="N9:N16" si="1">SUM(M9*H9)</f>
        <v>1.1544000000000001</v>
      </c>
      <c r="O9" s="226"/>
      <c r="P9" s="238">
        <f>$U$1*H9</f>
        <v>13000</v>
      </c>
      <c r="Q9" s="220"/>
      <c r="R9" s="221"/>
      <c r="S9" s="221"/>
      <c r="T9" s="222" t="s">
        <v>881</v>
      </c>
      <c r="U9" s="206" t="s">
        <v>416</v>
      </c>
      <c r="V9" s="239" t="s">
        <v>449</v>
      </c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0"/>
      <c r="FF9" s="240"/>
      <c r="FG9" s="240"/>
      <c r="FH9" s="240"/>
      <c r="FI9" s="240"/>
      <c r="FJ9" s="240"/>
      <c r="FK9" s="240"/>
      <c r="FL9" s="240"/>
      <c r="FM9" s="240"/>
      <c r="FN9" s="240"/>
      <c r="FO9" s="240"/>
      <c r="FP9" s="240"/>
      <c r="FQ9" s="240"/>
      <c r="FR9" s="240"/>
      <c r="FS9" s="240"/>
      <c r="FT9" s="240"/>
      <c r="FU9" s="240"/>
      <c r="FV9" s="240"/>
      <c r="FW9" s="240"/>
      <c r="FX9" s="240"/>
      <c r="FY9" s="240"/>
      <c r="FZ9" s="240"/>
      <c r="GA9" s="240"/>
      <c r="GB9" s="240"/>
      <c r="GC9" s="240"/>
      <c r="GD9" s="240"/>
      <c r="GE9" s="240"/>
      <c r="GF9" s="240"/>
      <c r="GG9" s="240"/>
      <c r="GH9" s="240"/>
      <c r="GI9" s="240"/>
      <c r="GJ9" s="240"/>
      <c r="GK9" s="240"/>
      <c r="GL9" s="240"/>
      <c r="GM9" s="240"/>
      <c r="GN9" s="240"/>
      <c r="GO9" s="240"/>
      <c r="GP9" s="240"/>
      <c r="GQ9" s="240"/>
      <c r="GR9" s="240"/>
      <c r="GS9" s="240"/>
      <c r="GT9" s="240"/>
      <c r="GU9" s="240"/>
      <c r="GV9" s="240"/>
      <c r="GW9" s="240"/>
      <c r="GX9" s="240"/>
      <c r="GY9" s="240"/>
      <c r="GZ9" s="240"/>
      <c r="HA9" s="240"/>
      <c r="HB9" s="240"/>
      <c r="HC9" s="240"/>
      <c r="HD9" s="240"/>
      <c r="HE9" s="240"/>
      <c r="HF9" s="240"/>
      <c r="HG9" s="240"/>
      <c r="HH9" s="240"/>
      <c r="HI9" s="240"/>
      <c r="HJ9" s="240"/>
      <c r="HK9" s="240"/>
      <c r="HL9" s="240"/>
      <c r="HM9" s="240"/>
      <c r="HN9" s="240"/>
      <c r="HO9" s="240"/>
      <c r="HP9" s="240"/>
      <c r="HQ9" s="240"/>
      <c r="HR9" s="240"/>
      <c r="HS9" s="240"/>
      <c r="HT9" s="240"/>
      <c r="HU9" s="240"/>
      <c r="HV9" s="240"/>
      <c r="HW9" s="240"/>
      <c r="HX9" s="240"/>
      <c r="HY9" s="240"/>
      <c r="HZ9" s="240"/>
      <c r="IA9" s="240"/>
      <c r="IB9" s="240"/>
      <c r="IC9" s="240"/>
      <c r="ID9" s="240"/>
      <c r="IE9" s="240"/>
      <c r="IF9" s="240"/>
      <c r="IG9" s="240"/>
      <c r="IH9" s="240"/>
      <c r="II9" s="240"/>
      <c r="IJ9" s="240"/>
      <c r="IK9" s="240"/>
      <c r="IL9" s="240"/>
      <c r="IM9" s="240"/>
      <c r="IN9" s="240"/>
      <c r="IO9" s="240"/>
      <c r="IP9" s="240"/>
      <c r="IQ9" s="240"/>
      <c r="IR9" s="240"/>
      <c r="IS9" s="240"/>
      <c r="IT9" s="240"/>
      <c r="IU9" s="240"/>
      <c r="IV9" s="240"/>
      <c r="IW9" s="240"/>
      <c r="IX9" s="240"/>
      <c r="IY9" s="240"/>
      <c r="IZ9" s="240"/>
      <c r="JA9" s="240"/>
      <c r="JB9" s="240"/>
      <c r="JC9" s="240"/>
      <c r="JD9" s="240"/>
      <c r="JE9" s="240"/>
      <c r="JF9" s="240"/>
      <c r="JG9" s="240"/>
      <c r="JH9" s="240"/>
      <c r="JI9" s="240"/>
      <c r="JJ9" s="240"/>
      <c r="JK9" s="240"/>
      <c r="JL9" s="240"/>
      <c r="JM9" s="240"/>
      <c r="JN9" s="240"/>
      <c r="JO9" s="240"/>
      <c r="JP9" s="240"/>
      <c r="JQ9" s="240"/>
      <c r="JR9" s="240"/>
      <c r="JS9" s="240"/>
      <c r="JT9" s="240"/>
      <c r="JU9" s="240"/>
      <c r="JV9" s="240"/>
      <c r="JW9" s="240"/>
      <c r="JX9" s="240"/>
      <c r="JY9" s="240"/>
      <c r="JZ9" s="240"/>
      <c r="KA9" s="240"/>
      <c r="KB9" s="240"/>
      <c r="KC9" s="240"/>
      <c r="KD9" s="240"/>
      <c r="KE9" s="240"/>
      <c r="KF9" s="240"/>
      <c r="KG9" s="240"/>
      <c r="KH9" s="240"/>
      <c r="KI9" s="240"/>
      <c r="KJ9" s="240"/>
      <c r="KK9" s="240"/>
      <c r="KL9" s="240"/>
      <c r="KM9" s="240"/>
      <c r="KN9" s="240"/>
      <c r="KO9" s="240"/>
      <c r="KP9" s="240"/>
      <c r="KQ9" s="240"/>
      <c r="KR9" s="240"/>
      <c r="KS9" s="240"/>
      <c r="KT9" s="240"/>
      <c r="KU9" s="240"/>
      <c r="KV9" s="240"/>
      <c r="KW9" s="240"/>
      <c r="KX9" s="240"/>
      <c r="KY9" s="240"/>
      <c r="KZ9" s="240"/>
      <c r="LA9" s="240"/>
      <c r="LB9" s="240"/>
      <c r="LC9" s="240"/>
      <c r="LD9" s="240"/>
      <c r="LE9" s="240"/>
      <c r="LF9" s="240"/>
      <c r="LG9" s="240"/>
      <c r="LH9" s="240"/>
      <c r="LI9" s="240"/>
      <c r="LJ9" s="240"/>
      <c r="LK9" s="240"/>
      <c r="LL9" s="240"/>
      <c r="LM9" s="240"/>
      <c r="LN9" s="240"/>
      <c r="LO9" s="240"/>
      <c r="LP9" s="240"/>
      <c r="LQ9" s="240"/>
      <c r="LR9" s="240"/>
      <c r="LS9" s="240"/>
      <c r="LT9" s="240"/>
      <c r="LU9" s="240"/>
      <c r="LV9" s="240"/>
      <c r="LW9" s="240"/>
      <c r="LX9" s="240"/>
      <c r="LY9" s="240"/>
      <c r="LZ9" s="240"/>
      <c r="MA9" s="240"/>
      <c r="MB9" s="240"/>
      <c r="MC9" s="240"/>
      <c r="MD9" s="240"/>
      <c r="ME9" s="240"/>
      <c r="MF9" s="240"/>
      <c r="MG9" s="240"/>
      <c r="MH9" s="240"/>
      <c r="MI9" s="240"/>
      <c r="MJ9" s="240"/>
      <c r="MK9" s="240"/>
      <c r="ML9" s="240"/>
      <c r="MM9" s="240"/>
      <c r="MN9" s="240"/>
      <c r="MO9" s="240"/>
      <c r="MP9" s="240"/>
      <c r="MQ9" s="240"/>
      <c r="MR9" s="240"/>
      <c r="MS9" s="240"/>
      <c r="MT9" s="240"/>
      <c r="MU9" s="240"/>
      <c r="MV9" s="240"/>
      <c r="MW9" s="240"/>
      <c r="MX9" s="240"/>
      <c r="MY9" s="240"/>
      <c r="MZ9" s="240"/>
      <c r="NA9" s="240"/>
      <c r="NB9" s="240"/>
      <c r="NC9" s="240"/>
      <c r="ND9" s="240"/>
      <c r="NE9" s="240"/>
      <c r="NF9" s="240"/>
      <c r="NG9" s="240"/>
      <c r="NH9" s="240"/>
      <c r="NI9" s="240"/>
      <c r="NJ9" s="240"/>
      <c r="NK9" s="240"/>
      <c r="NL9" s="240"/>
      <c r="NM9" s="240"/>
      <c r="NN9" s="240"/>
      <c r="NO9" s="240"/>
      <c r="NP9" s="240"/>
      <c r="NQ9" s="240"/>
      <c r="NR9" s="240"/>
      <c r="NS9" s="240"/>
      <c r="NT9" s="240"/>
      <c r="NU9" s="240"/>
      <c r="NV9" s="240"/>
      <c r="NW9" s="240"/>
      <c r="NX9" s="240"/>
      <c r="NY9" s="240"/>
      <c r="NZ9" s="240"/>
      <c r="OA9" s="240"/>
      <c r="OB9" s="240"/>
      <c r="OC9" s="240"/>
      <c r="OD9" s="240"/>
      <c r="OE9" s="240"/>
      <c r="OF9" s="240"/>
      <c r="OG9" s="240"/>
      <c r="OH9" s="240"/>
      <c r="OI9" s="240"/>
      <c r="OJ9" s="240"/>
      <c r="OK9" s="240"/>
      <c r="OL9" s="240"/>
      <c r="OM9" s="240"/>
      <c r="ON9" s="240"/>
      <c r="OO9" s="240"/>
      <c r="OP9" s="240"/>
      <c r="OQ9" s="240"/>
      <c r="OR9" s="240"/>
      <c r="OS9" s="240"/>
      <c r="OT9" s="240"/>
      <c r="OU9" s="240"/>
      <c r="OV9" s="240"/>
      <c r="OW9" s="240"/>
      <c r="OX9" s="240"/>
      <c r="OY9" s="240"/>
      <c r="OZ9" s="240"/>
      <c r="PA9" s="240"/>
      <c r="PB9" s="240"/>
      <c r="PC9" s="240"/>
      <c r="PD9" s="240"/>
      <c r="PE9" s="240"/>
      <c r="PF9" s="240"/>
      <c r="PG9" s="240"/>
      <c r="PH9" s="240"/>
      <c r="PI9" s="240"/>
      <c r="PJ9" s="240"/>
      <c r="PK9" s="240"/>
      <c r="PL9" s="240"/>
      <c r="PM9" s="240"/>
      <c r="PN9" s="240"/>
      <c r="PO9" s="240"/>
      <c r="PP9" s="240"/>
      <c r="PQ9" s="240"/>
      <c r="PR9" s="240"/>
      <c r="PS9" s="240"/>
      <c r="PT9" s="240"/>
      <c r="PU9" s="240"/>
      <c r="PV9" s="240"/>
      <c r="PW9" s="240"/>
      <c r="PX9" s="240"/>
      <c r="PY9" s="240"/>
      <c r="PZ9" s="240"/>
      <c r="QA9" s="240"/>
      <c r="QB9" s="240"/>
      <c r="QC9" s="240"/>
      <c r="QD9" s="240"/>
      <c r="QE9" s="240"/>
      <c r="QF9" s="240"/>
      <c r="QG9" s="240"/>
      <c r="QH9" s="240"/>
      <c r="QI9" s="240"/>
      <c r="QJ9" s="240"/>
      <c r="QK9" s="240"/>
      <c r="QL9" s="240"/>
      <c r="QM9" s="240"/>
      <c r="QN9" s="240"/>
      <c r="QO9" s="240"/>
      <c r="QP9" s="240"/>
      <c r="QQ9" s="240"/>
      <c r="QR9" s="240"/>
      <c r="QS9" s="240"/>
      <c r="QT9" s="240"/>
      <c r="QU9" s="240"/>
      <c r="QV9" s="240"/>
      <c r="QW9" s="240"/>
      <c r="QX9" s="240"/>
      <c r="QY9" s="240"/>
      <c r="QZ9" s="240"/>
      <c r="RA9" s="240"/>
      <c r="RB9" s="240"/>
      <c r="RC9" s="240"/>
      <c r="RD9" s="240"/>
      <c r="RE9" s="240"/>
      <c r="RF9" s="240"/>
      <c r="RG9" s="240"/>
      <c r="RH9" s="240"/>
      <c r="RI9" s="240"/>
      <c r="RJ9" s="240"/>
      <c r="RK9" s="240"/>
      <c r="RL9" s="240"/>
      <c r="RM9" s="240"/>
      <c r="RN9" s="240"/>
      <c r="RO9" s="240"/>
      <c r="RP9" s="240"/>
      <c r="RQ9" s="240"/>
      <c r="RR9" s="240"/>
      <c r="RS9" s="240"/>
      <c r="RT9" s="240"/>
      <c r="RU9" s="240"/>
      <c r="RV9" s="240"/>
      <c r="RW9" s="240"/>
      <c r="RX9" s="240"/>
      <c r="RY9" s="240"/>
      <c r="RZ9" s="240"/>
      <c r="SA9" s="240"/>
      <c r="SB9" s="240"/>
      <c r="SC9" s="240"/>
      <c r="SD9" s="240"/>
      <c r="SE9" s="240"/>
      <c r="SF9" s="240"/>
      <c r="SG9" s="240"/>
      <c r="SH9" s="240"/>
      <c r="SI9" s="240"/>
      <c r="SJ9" s="240"/>
      <c r="SK9" s="240"/>
      <c r="SL9" s="240"/>
      <c r="SM9" s="240"/>
      <c r="SN9" s="240"/>
      <c r="SO9" s="240"/>
      <c r="SP9" s="240"/>
      <c r="SQ9" s="240"/>
      <c r="SR9" s="240"/>
      <c r="SS9" s="240"/>
      <c r="ST9" s="240"/>
      <c r="SU9" s="240"/>
      <c r="SV9" s="240"/>
      <c r="SW9" s="240"/>
      <c r="SX9" s="240"/>
      <c r="SY9" s="240"/>
      <c r="SZ9" s="240"/>
      <c r="TA9" s="240"/>
      <c r="TB9" s="240"/>
      <c r="TC9" s="240"/>
      <c r="TD9" s="240"/>
      <c r="TE9" s="240"/>
      <c r="TF9" s="240"/>
      <c r="TG9" s="240"/>
      <c r="TH9" s="240"/>
      <c r="TI9" s="240"/>
      <c r="TJ9" s="240"/>
      <c r="TK9" s="240"/>
      <c r="TL9" s="240"/>
      <c r="TM9" s="240"/>
      <c r="TN9" s="240"/>
      <c r="TO9" s="240"/>
      <c r="TP9" s="240"/>
      <c r="TQ9" s="240"/>
      <c r="TR9" s="240"/>
      <c r="TS9" s="240"/>
      <c r="TT9" s="240"/>
      <c r="TU9" s="240"/>
      <c r="TV9" s="240"/>
      <c r="TW9" s="240"/>
      <c r="TX9" s="240"/>
      <c r="TY9" s="240"/>
      <c r="TZ9" s="240"/>
      <c r="UA9" s="240"/>
      <c r="UB9" s="240"/>
      <c r="UC9" s="240"/>
      <c r="UD9" s="240"/>
      <c r="UE9" s="240"/>
      <c r="UF9" s="240"/>
      <c r="UG9" s="240"/>
      <c r="UH9" s="240"/>
      <c r="UI9" s="240"/>
      <c r="UJ9" s="240"/>
      <c r="UK9" s="240"/>
      <c r="UL9" s="240"/>
      <c r="UM9" s="240"/>
      <c r="UN9" s="240"/>
      <c r="UO9" s="240"/>
      <c r="UP9" s="240"/>
      <c r="UQ9" s="240"/>
      <c r="UR9" s="240"/>
      <c r="US9" s="240"/>
      <c r="UT9" s="240"/>
      <c r="UU9" s="240"/>
      <c r="UV9" s="240"/>
      <c r="UW9" s="240"/>
      <c r="UX9" s="240"/>
      <c r="UY9" s="240"/>
      <c r="UZ9" s="240"/>
      <c r="VA9" s="240"/>
      <c r="VB9" s="240"/>
      <c r="VC9" s="240"/>
      <c r="VD9" s="240"/>
      <c r="VE9" s="240"/>
      <c r="VF9" s="240"/>
      <c r="VG9" s="240"/>
      <c r="VH9" s="240"/>
      <c r="VI9" s="240"/>
      <c r="VJ9" s="240"/>
      <c r="VK9" s="240"/>
      <c r="VL9" s="240"/>
      <c r="VM9" s="240"/>
      <c r="VN9" s="240"/>
      <c r="VO9" s="240"/>
      <c r="VP9" s="240"/>
      <c r="VQ9" s="240"/>
      <c r="VR9" s="240"/>
      <c r="VS9" s="240"/>
      <c r="VT9" s="240"/>
      <c r="VU9" s="240"/>
      <c r="VV9" s="240"/>
      <c r="VW9" s="240"/>
      <c r="VX9" s="240"/>
      <c r="VY9" s="240"/>
      <c r="VZ9" s="240"/>
      <c r="WA9" s="240"/>
      <c r="WB9" s="240"/>
      <c r="WC9" s="240"/>
      <c r="WD9" s="240"/>
      <c r="WE9" s="240"/>
      <c r="WF9" s="240"/>
      <c r="WG9" s="240"/>
      <c r="WH9" s="240"/>
      <c r="WI9" s="240"/>
      <c r="WJ9" s="240"/>
      <c r="WK9" s="240"/>
      <c r="WL9" s="240"/>
      <c r="WM9" s="240"/>
      <c r="WN9" s="240"/>
      <c r="WO9" s="240"/>
      <c r="WP9" s="240"/>
      <c r="WQ9" s="240"/>
      <c r="WR9" s="240"/>
      <c r="WS9" s="240"/>
      <c r="WT9" s="240"/>
      <c r="WU9" s="240"/>
      <c r="WV9" s="240"/>
      <c r="WW9" s="240"/>
      <c r="WX9" s="240"/>
      <c r="WY9" s="240"/>
      <c r="WZ9" s="240"/>
      <c r="XA9" s="240"/>
      <c r="XB9" s="240"/>
      <c r="XC9" s="240"/>
      <c r="XD9" s="240"/>
      <c r="XE9" s="240"/>
      <c r="XF9" s="240"/>
      <c r="XG9" s="240"/>
      <c r="XH9" s="240"/>
      <c r="XI9" s="240"/>
      <c r="XJ9" s="240"/>
      <c r="XK9" s="240"/>
      <c r="XL9" s="240"/>
      <c r="XM9" s="240"/>
      <c r="XN9" s="240"/>
      <c r="XO9" s="240"/>
      <c r="XP9" s="240"/>
      <c r="XQ9" s="240"/>
      <c r="XR9" s="240"/>
      <c r="XS9" s="240"/>
      <c r="XT9" s="240"/>
      <c r="XU9" s="240"/>
      <c r="XV9" s="240"/>
      <c r="XW9" s="240"/>
      <c r="XX9" s="240"/>
      <c r="XY9" s="240"/>
      <c r="XZ9" s="240"/>
      <c r="YA9" s="240"/>
      <c r="YB9" s="240"/>
      <c r="YC9" s="240"/>
      <c r="YD9" s="240"/>
      <c r="YE9" s="240"/>
      <c r="YF9" s="240"/>
      <c r="YG9" s="240"/>
      <c r="YH9" s="240"/>
      <c r="YI9" s="240"/>
      <c r="YJ9" s="240"/>
      <c r="YK9" s="240"/>
      <c r="YL9" s="240"/>
      <c r="YM9" s="240"/>
      <c r="YN9" s="240"/>
      <c r="YO9" s="240"/>
      <c r="YP9" s="240"/>
      <c r="YQ9" s="240"/>
      <c r="YR9" s="240"/>
      <c r="YS9" s="240"/>
      <c r="YT9" s="240"/>
      <c r="YU9" s="240"/>
      <c r="YV9" s="240"/>
      <c r="YW9" s="240"/>
      <c r="YX9" s="240"/>
      <c r="YY9" s="240"/>
      <c r="YZ9" s="240"/>
      <c r="ZA9" s="240"/>
      <c r="ZB9" s="240"/>
      <c r="ZC9" s="240"/>
      <c r="ZD9" s="240"/>
      <c r="ZE9" s="240"/>
      <c r="ZF9" s="240"/>
      <c r="ZG9" s="240"/>
      <c r="ZH9" s="240"/>
      <c r="ZI9" s="240"/>
      <c r="ZJ9" s="240"/>
      <c r="ZK9" s="240"/>
      <c r="ZL9" s="240"/>
      <c r="ZM9" s="240"/>
      <c r="ZN9" s="240"/>
      <c r="ZO9" s="240"/>
      <c r="ZP9" s="240"/>
      <c r="ZQ9" s="240"/>
      <c r="ZR9" s="240"/>
      <c r="ZS9" s="240"/>
      <c r="ZT9" s="240"/>
      <c r="ZU9" s="240"/>
      <c r="ZV9" s="240"/>
      <c r="ZW9" s="240"/>
      <c r="ZX9" s="240"/>
      <c r="ZY9" s="240"/>
      <c r="ZZ9" s="240"/>
      <c r="AAA9" s="240"/>
      <c r="AAB9" s="240"/>
      <c r="AAC9" s="240"/>
      <c r="AAD9" s="240"/>
      <c r="AAE9" s="240"/>
      <c r="AAF9" s="240"/>
      <c r="AAG9" s="240"/>
      <c r="AAH9" s="240"/>
      <c r="AAI9" s="240"/>
      <c r="AAJ9" s="240"/>
      <c r="AAK9" s="240"/>
      <c r="AAL9" s="240"/>
      <c r="AAM9" s="240"/>
      <c r="AAN9" s="240"/>
      <c r="AAO9" s="240"/>
      <c r="AAP9" s="240"/>
      <c r="AAQ9" s="240"/>
      <c r="AAR9" s="240"/>
      <c r="AAS9" s="240"/>
      <c r="AAT9" s="240"/>
      <c r="AAU9" s="240"/>
      <c r="AAV9" s="240"/>
      <c r="AAW9" s="240"/>
      <c r="AAX9" s="240"/>
      <c r="AAY9" s="240"/>
      <c r="AAZ9" s="240"/>
      <c r="ABA9" s="240"/>
      <c r="ABB9" s="240"/>
      <c r="ABC9" s="240"/>
      <c r="ABD9" s="240"/>
      <c r="ABE9" s="240"/>
      <c r="ABF9" s="240"/>
      <c r="ABG9" s="240"/>
      <c r="ABH9" s="240"/>
      <c r="ABI9" s="240"/>
      <c r="ABJ9" s="240"/>
      <c r="ABK9" s="240"/>
      <c r="ABL9" s="240"/>
      <c r="ABM9" s="240"/>
      <c r="ABN9" s="240"/>
      <c r="ABO9" s="240"/>
      <c r="ABP9" s="240"/>
      <c r="ABQ9" s="240"/>
      <c r="ABR9" s="240"/>
      <c r="ABS9" s="240"/>
      <c r="ABT9" s="240"/>
      <c r="ABU9" s="240"/>
      <c r="ABV9" s="240"/>
      <c r="ABW9" s="240"/>
      <c r="ABX9" s="240"/>
      <c r="ABY9" s="240"/>
      <c r="ABZ9" s="240"/>
      <c r="ACA9" s="240"/>
      <c r="ACB9" s="240"/>
      <c r="ACC9" s="240"/>
      <c r="ACD9" s="240"/>
      <c r="ACE9" s="240"/>
      <c r="ACF9" s="240"/>
      <c r="ACG9" s="240"/>
      <c r="ACH9" s="240"/>
      <c r="ACI9" s="240"/>
      <c r="ACJ9" s="240"/>
      <c r="ACK9" s="240"/>
      <c r="ACL9" s="240"/>
      <c r="ACM9" s="240"/>
      <c r="ACN9" s="240"/>
      <c r="ACO9" s="240"/>
      <c r="ACP9" s="240"/>
      <c r="ACQ9" s="240"/>
      <c r="ACR9" s="240"/>
      <c r="ACS9" s="240"/>
      <c r="ACT9" s="240"/>
      <c r="ACU9" s="240"/>
      <c r="ACV9" s="240"/>
      <c r="ACW9" s="240"/>
      <c r="ACX9" s="240"/>
      <c r="ACY9" s="240"/>
      <c r="ACZ9" s="240"/>
      <c r="ADA9" s="240"/>
      <c r="ADB9" s="240"/>
      <c r="ADC9" s="240"/>
      <c r="ADD9" s="240"/>
      <c r="ADE9" s="240"/>
      <c r="ADF9" s="240"/>
      <c r="ADG9" s="240"/>
      <c r="ADH9" s="240"/>
      <c r="ADI9" s="240"/>
      <c r="ADJ9" s="240"/>
      <c r="ADK9" s="240"/>
      <c r="ADL9" s="240"/>
      <c r="ADM9" s="240"/>
      <c r="ADN9" s="240"/>
      <c r="ADO9" s="240"/>
      <c r="ADP9" s="240"/>
      <c r="ADQ9" s="240"/>
      <c r="ADR9" s="240"/>
      <c r="ADS9" s="240"/>
      <c r="ADT9" s="240"/>
      <c r="ADU9" s="240"/>
      <c r="ADV9" s="240"/>
      <c r="ADW9" s="240"/>
      <c r="ADX9" s="240"/>
      <c r="ADY9" s="240"/>
      <c r="ADZ9" s="240"/>
      <c r="AEA9" s="240"/>
      <c r="AEB9" s="240"/>
      <c r="AEC9" s="240"/>
      <c r="AED9" s="240"/>
      <c r="AEE9" s="240"/>
      <c r="AEF9" s="240"/>
      <c r="AEG9" s="240"/>
      <c r="AEH9" s="240"/>
      <c r="AEI9" s="240"/>
      <c r="AEJ9" s="240"/>
      <c r="AEK9" s="240"/>
      <c r="AEL9" s="240"/>
      <c r="AEM9" s="240"/>
      <c r="AEN9" s="240"/>
      <c r="AEO9" s="240"/>
      <c r="AEP9" s="240"/>
      <c r="AEQ9" s="240"/>
      <c r="AER9" s="240"/>
      <c r="AES9" s="240"/>
      <c r="AET9" s="240"/>
      <c r="AEU9" s="240"/>
      <c r="AEV9" s="240"/>
      <c r="AEW9" s="240"/>
      <c r="AEX9" s="240"/>
      <c r="AEY9" s="240"/>
      <c r="AEZ9" s="240"/>
      <c r="AFA9" s="240"/>
      <c r="AFB9" s="240"/>
      <c r="AFC9" s="240"/>
      <c r="AFD9" s="240"/>
      <c r="AFE9" s="240"/>
      <c r="AFF9" s="240"/>
      <c r="AFG9" s="240"/>
      <c r="AFH9" s="240"/>
      <c r="AFI9" s="240"/>
      <c r="AFJ9" s="240"/>
      <c r="AFK9" s="240"/>
      <c r="AFL9" s="240"/>
      <c r="AFM9" s="240"/>
      <c r="AFN9" s="240"/>
      <c r="AFO9" s="240"/>
      <c r="AFP9" s="240"/>
      <c r="AFQ9" s="240"/>
      <c r="AFR9" s="240"/>
      <c r="AFS9" s="240"/>
      <c r="AFT9" s="240"/>
      <c r="AFU9" s="240"/>
      <c r="AFV9" s="240"/>
      <c r="AFW9" s="240"/>
      <c r="AFX9" s="240"/>
      <c r="AFY9" s="240"/>
      <c r="AFZ9" s="240"/>
      <c r="AGA9" s="240"/>
      <c r="AGB9" s="240"/>
      <c r="AGC9" s="240"/>
      <c r="AGD9" s="240"/>
      <c r="AGE9" s="240"/>
      <c r="AGF9" s="240"/>
      <c r="AGG9" s="240"/>
      <c r="AGH9" s="240"/>
      <c r="AGI9" s="240"/>
      <c r="AGJ9" s="240"/>
      <c r="AGK9" s="240"/>
      <c r="AGL9" s="240"/>
      <c r="AGM9" s="240"/>
      <c r="AGN9" s="240"/>
      <c r="AGO9" s="240"/>
      <c r="AGP9" s="240"/>
      <c r="AGQ9" s="240"/>
      <c r="AGR9" s="240"/>
      <c r="AGS9" s="240"/>
      <c r="AGT9" s="240"/>
      <c r="AGU9" s="240"/>
      <c r="AGV9" s="240"/>
      <c r="AGW9" s="240"/>
      <c r="AGX9" s="240"/>
      <c r="AGY9" s="240"/>
      <c r="AGZ9" s="240"/>
      <c r="AHA9" s="240"/>
      <c r="AHB9" s="240"/>
      <c r="AHC9" s="240"/>
      <c r="AHD9" s="240"/>
      <c r="AHE9" s="240"/>
      <c r="AHF9" s="240"/>
      <c r="AHG9" s="240"/>
      <c r="AHH9" s="240"/>
      <c r="AHI9" s="240"/>
      <c r="AHJ9" s="240"/>
      <c r="AHK9" s="240"/>
      <c r="AHL9" s="240"/>
      <c r="AHM9" s="240"/>
      <c r="AHN9" s="240"/>
      <c r="AHO9" s="240"/>
      <c r="AHP9" s="240"/>
      <c r="AHQ9" s="240"/>
      <c r="AHR9" s="240"/>
      <c r="AHS9" s="240"/>
      <c r="AHT9" s="240"/>
      <c r="AHU9" s="240"/>
      <c r="AHV9" s="240"/>
      <c r="AHW9" s="240"/>
      <c r="AHX9" s="240"/>
      <c r="AHY9" s="240"/>
      <c r="AHZ9" s="240"/>
      <c r="AIA9" s="240"/>
      <c r="AIB9" s="240"/>
      <c r="AIC9" s="240"/>
      <c r="AID9" s="240"/>
      <c r="AIE9" s="240"/>
      <c r="AIF9" s="240"/>
      <c r="AIG9" s="240"/>
      <c r="AIH9" s="240"/>
      <c r="AII9" s="240"/>
      <c r="AIJ9" s="240"/>
      <c r="AIK9" s="240"/>
      <c r="AIL9" s="240"/>
      <c r="AIM9" s="240"/>
      <c r="AIN9" s="240"/>
      <c r="AIO9" s="240"/>
      <c r="AIP9" s="240"/>
      <c r="AIQ9" s="240"/>
      <c r="AIR9" s="240"/>
      <c r="AIS9" s="240"/>
      <c r="AIT9" s="240"/>
      <c r="AIU9" s="240"/>
      <c r="AIV9" s="240"/>
      <c r="AIW9" s="240"/>
      <c r="AIX9" s="240"/>
      <c r="AIY9" s="240"/>
      <c r="AIZ9" s="240"/>
      <c r="AJA9" s="240"/>
      <c r="AJB9" s="240"/>
      <c r="AJC9" s="240"/>
      <c r="AJD9" s="240"/>
      <c r="AJE9" s="240"/>
      <c r="AJF9" s="240"/>
      <c r="AJG9" s="240"/>
      <c r="AJH9" s="240"/>
      <c r="AJI9" s="240"/>
      <c r="AJJ9" s="240"/>
      <c r="AJK9" s="240"/>
      <c r="AJL9" s="240"/>
      <c r="AJM9" s="240"/>
      <c r="AJN9" s="240"/>
      <c r="AJO9" s="240"/>
      <c r="AJP9" s="240"/>
      <c r="AJQ9" s="240"/>
      <c r="AJR9" s="240"/>
      <c r="AJS9" s="240"/>
      <c r="AJT9" s="240"/>
      <c r="AJU9" s="240"/>
      <c r="AJV9" s="240"/>
      <c r="AJW9" s="240"/>
      <c r="AJX9" s="240"/>
      <c r="AJY9" s="240"/>
      <c r="AJZ9" s="240"/>
      <c r="AKA9" s="240"/>
      <c r="AKB9" s="240"/>
      <c r="AKC9" s="240"/>
      <c r="AKD9" s="240"/>
      <c r="AKE9" s="240"/>
      <c r="AKF9" s="240"/>
      <c r="AKG9" s="240"/>
      <c r="AKH9" s="240"/>
      <c r="AKI9" s="240"/>
      <c r="AKJ9" s="240"/>
      <c r="AKK9" s="240"/>
      <c r="AKL9" s="240"/>
      <c r="AKM9" s="240"/>
      <c r="AKN9" s="240"/>
      <c r="AKO9" s="240"/>
      <c r="AKP9" s="240"/>
      <c r="AKQ9" s="240"/>
      <c r="AKR9" s="240"/>
      <c r="AKS9" s="240"/>
      <c r="AKT9" s="240"/>
      <c r="AKU9" s="240"/>
      <c r="AKV9" s="240"/>
      <c r="AKW9" s="240"/>
      <c r="AKX9" s="240"/>
      <c r="AKY9" s="240"/>
      <c r="AKZ9" s="240"/>
      <c r="ALA9" s="240"/>
      <c r="ALB9" s="240"/>
      <c r="ALC9" s="240"/>
      <c r="ALD9" s="240"/>
      <c r="ALE9" s="240"/>
      <c r="ALF9" s="240"/>
      <c r="ALG9" s="240"/>
      <c r="ALH9" s="240"/>
      <c r="ALI9" s="240"/>
      <c r="ALJ9" s="240"/>
      <c r="ALK9" s="240"/>
      <c r="ALL9" s="240"/>
      <c r="ALM9" s="240"/>
      <c r="ALN9" s="240"/>
      <c r="ALO9" s="240"/>
      <c r="ALP9" s="240"/>
      <c r="ALQ9" s="240"/>
      <c r="ALR9" s="240"/>
      <c r="ALS9" s="240"/>
      <c r="ALT9" s="240"/>
      <c r="ALU9" s="240"/>
      <c r="ALV9" s="240"/>
      <c r="ALW9" s="240"/>
      <c r="ALX9" s="240"/>
      <c r="ALY9" s="240"/>
      <c r="ALZ9" s="240"/>
      <c r="AMA9" s="240"/>
      <c r="AMB9" s="241"/>
      <c r="AMC9" s="241"/>
      <c r="AMD9" s="241"/>
      <c r="AME9" s="241"/>
      <c r="AMF9" s="241"/>
      <c r="AMG9" s="241"/>
      <c r="AMH9" s="241"/>
      <c r="AMI9" s="241"/>
      <c r="AMJ9" s="241"/>
    </row>
    <row r="10" spans="1:1024" ht="15">
      <c r="A10" s="222" t="s">
        <v>21</v>
      </c>
      <c r="B10" s="222" t="s">
        <v>451</v>
      </c>
      <c r="C10" s="222" t="s">
        <v>452</v>
      </c>
      <c r="D10" s="222"/>
      <c r="E10" s="224"/>
      <c r="F10" s="211" t="s">
        <v>434</v>
      </c>
      <c r="G10" s="213"/>
      <c r="H10" s="224">
        <v>12</v>
      </c>
      <c r="I10" s="222" t="s">
        <v>26</v>
      </c>
      <c r="J10" s="236">
        <v>2.1899999999999999E-2</v>
      </c>
      <c r="K10" s="216">
        <f t="shared" si="0"/>
        <v>0.26279999999999998</v>
      </c>
      <c r="L10" s="226"/>
      <c r="M10" s="237">
        <v>3.6700000000000003E-2</v>
      </c>
      <c r="N10" s="216">
        <f t="shared" si="1"/>
        <v>0.44040000000000001</v>
      </c>
      <c r="O10" s="226"/>
      <c r="P10" s="238">
        <f>$U$1*H10</f>
        <v>12000</v>
      </c>
      <c r="Q10" s="220" t="s">
        <v>882</v>
      </c>
      <c r="R10" s="221"/>
      <c r="S10" s="221"/>
      <c r="T10" s="222" t="s">
        <v>881</v>
      </c>
      <c r="U10" s="206" t="s">
        <v>416</v>
      </c>
      <c r="V10" s="239" t="s">
        <v>454</v>
      </c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  <c r="FV10" s="242"/>
      <c r="FW10" s="242"/>
      <c r="FX10" s="242"/>
      <c r="FY10" s="242"/>
      <c r="FZ10" s="242"/>
      <c r="GA10" s="242"/>
      <c r="GB10" s="242"/>
      <c r="GC10" s="242"/>
      <c r="GD10" s="242"/>
      <c r="GE10" s="242"/>
      <c r="GF10" s="242"/>
      <c r="GG10" s="242"/>
      <c r="GH10" s="242"/>
      <c r="GI10" s="242"/>
      <c r="GJ10" s="242"/>
      <c r="GK10" s="242"/>
      <c r="GL10" s="242"/>
      <c r="GM10" s="242"/>
      <c r="GN10" s="242"/>
      <c r="GO10" s="242"/>
      <c r="GP10" s="242"/>
      <c r="GQ10" s="242"/>
      <c r="GR10" s="242"/>
      <c r="GS10" s="242"/>
      <c r="GT10" s="242"/>
      <c r="GU10" s="242"/>
      <c r="GV10" s="242"/>
      <c r="GW10" s="242"/>
      <c r="GX10" s="242"/>
      <c r="GY10" s="242"/>
      <c r="GZ10" s="242"/>
      <c r="HA10" s="242"/>
      <c r="HB10" s="242"/>
      <c r="HC10" s="242"/>
      <c r="HD10" s="242"/>
      <c r="HE10" s="242"/>
      <c r="HF10" s="242"/>
      <c r="HG10" s="242"/>
      <c r="HH10" s="242"/>
      <c r="HI10" s="242"/>
      <c r="HJ10" s="242"/>
      <c r="HK10" s="242"/>
      <c r="HL10" s="242"/>
      <c r="HM10" s="242"/>
      <c r="HN10" s="242"/>
      <c r="HO10" s="242"/>
      <c r="HP10" s="242"/>
      <c r="HQ10" s="242"/>
      <c r="HR10" s="242"/>
      <c r="HS10" s="242"/>
      <c r="HT10" s="242"/>
      <c r="HU10" s="242"/>
      <c r="HV10" s="242"/>
      <c r="HW10" s="242"/>
      <c r="HX10" s="242"/>
      <c r="HY10" s="242"/>
      <c r="HZ10" s="242"/>
      <c r="IA10" s="242"/>
      <c r="IB10" s="242"/>
      <c r="IC10" s="242"/>
      <c r="ID10" s="242"/>
      <c r="IE10" s="242"/>
      <c r="IF10" s="242"/>
      <c r="IG10" s="242"/>
      <c r="IH10" s="242"/>
      <c r="II10" s="242"/>
      <c r="IJ10" s="242"/>
      <c r="IK10" s="242"/>
      <c r="IL10" s="242"/>
      <c r="IM10" s="242"/>
      <c r="IN10" s="242"/>
      <c r="IO10" s="242"/>
      <c r="IP10" s="242"/>
      <c r="IQ10" s="242"/>
      <c r="IR10" s="242"/>
      <c r="IS10" s="242"/>
      <c r="IT10" s="242"/>
      <c r="IU10" s="242"/>
      <c r="IV10" s="242"/>
      <c r="IW10" s="242"/>
      <c r="IX10" s="242"/>
      <c r="IY10" s="242"/>
      <c r="IZ10" s="242"/>
      <c r="JA10" s="242"/>
      <c r="JB10" s="242"/>
      <c r="JC10" s="242"/>
      <c r="JD10" s="242"/>
      <c r="JE10" s="242"/>
      <c r="JF10" s="242"/>
      <c r="JG10" s="242"/>
      <c r="JH10" s="242"/>
      <c r="JI10" s="242"/>
      <c r="JJ10" s="242"/>
      <c r="JK10" s="242"/>
      <c r="JL10" s="242"/>
      <c r="JM10" s="242"/>
      <c r="JN10" s="242"/>
      <c r="JO10" s="242"/>
      <c r="JP10" s="242"/>
      <c r="JQ10" s="242"/>
      <c r="JR10" s="242"/>
      <c r="JS10" s="242"/>
      <c r="JT10" s="242"/>
      <c r="JU10" s="242"/>
      <c r="JV10" s="242"/>
      <c r="JW10" s="242"/>
      <c r="JX10" s="242"/>
      <c r="JY10" s="242"/>
      <c r="JZ10" s="242"/>
      <c r="KA10" s="242"/>
      <c r="KB10" s="242"/>
      <c r="KC10" s="242"/>
      <c r="KD10" s="242"/>
      <c r="KE10" s="242"/>
      <c r="KF10" s="242"/>
      <c r="KG10" s="242"/>
      <c r="KH10" s="242"/>
      <c r="KI10" s="242"/>
      <c r="KJ10" s="242"/>
      <c r="KK10" s="242"/>
      <c r="KL10" s="242"/>
      <c r="KM10" s="242"/>
      <c r="KN10" s="242"/>
      <c r="KO10" s="242"/>
      <c r="KP10" s="242"/>
      <c r="KQ10" s="242"/>
      <c r="KR10" s="242"/>
      <c r="KS10" s="242"/>
      <c r="KT10" s="242"/>
      <c r="KU10" s="242"/>
      <c r="KV10" s="242"/>
      <c r="KW10" s="242"/>
      <c r="KX10" s="242"/>
      <c r="KY10" s="242"/>
      <c r="KZ10" s="242"/>
      <c r="LA10" s="242"/>
      <c r="LB10" s="242"/>
      <c r="LC10" s="242"/>
      <c r="LD10" s="242"/>
      <c r="LE10" s="242"/>
      <c r="LF10" s="242"/>
      <c r="LG10" s="242"/>
      <c r="LH10" s="242"/>
      <c r="LI10" s="242"/>
      <c r="LJ10" s="242"/>
      <c r="LK10" s="242"/>
      <c r="LL10" s="242"/>
      <c r="LM10" s="242"/>
      <c r="LN10" s="242"/>
      <c r="LO10" s="242"/>
      <c r="LP10" s="242"/>
      <c r="LQ10" s="242"/>
      <c r="LR10" s="242"/>
      <c r="LS10" s="242"/>
      <c r="LT10" s="242"/>
      <c r="LU10" s="242"/>
      <c r="LV10" s="242"/>
      <c r="LW10" s="242"/>
      <c r="LX10" s="242"/>
      <c r="LY10" s="242"/>
      <c r="LZ10" s="242"/>
      <c r="MA10" s="242"/>
      <c r="MB10" s="242"/>
      <c r="MC10" s="242"/>
      <c r="MD10" s="242"/>
      <c r="ME10" s="242"/>
      <c r="MF10" s="242"/>
      <c r="MG10" s="242"/>
      <c r="MH10" s="242"/>
      <c r="MI10" s="242"/>
      <c r="MJ10" s="242"/>
      <c r="MK10" s="242"/>
      <c r="ML10" s="242"/>
      <c r="MM10" s="242"/>
      <c r="MN10" s="242"/>
      <c r="MO10" s="242"/>
      <c r="MP10" s="242"/>
      <c r="MQ10" s="242"/>
      <c r="MR10" s="242"/>
      <c r="MS10" s="242"/>
      <c r="MT10" s="242"/>
      <c r="MU10" s="242"/>
      <c r="MV10" s="242"/>
      <c r="MW10" s="242"/>
      <c r="MX10" s="242"/>
      <c r="MY10" s="242"/>
      <c r="MZ10" s="242"/>
      <c r="NA10" s="242"/>
      <c r="NB10" s="242"/>
      <c r="NC10" s="242"/>
      <c r="ND10" s="242"/>
      <c r="NE10" s="242"/>
      <c r="NF10" s="242"/>
      <c r="NG10" s="242"/>
      <c r="NH10" s="242"/>
      <c r="NI10" s="242"/>
      <c r="NJ10" s="242"/>
      <c r="NK10" s="242"/>
      <c r="NL10" s="242"/>
      <c r="NM10" s="242"/>
      <c r="NN10" s="242"/>
      <c r="NO10" s="242"/>
      <c r="NP10" s="242"/>
      <c r="NQ10" s="242"/>
      <c r="NR10" s="242"/>
      <c r="NS10" s="242"/>
      <c r="NT10" s="242"/>
      <c r="NU10" s="242"/>
      <c r="NV10" s="242"/>
      <c r="NW10" s="242"/>
      <c r="NX10" s="242"/>
      <c r="NY10" s="242"/>
      <c r="NZ10" s="242"/>
      <c r="OA10" s="242"/>
      <c r="OB10" s="242"/>
      <c r="OC10" s="242"/>
      <c r="OD10" s="242"/>
      <c r="OE10" s="242"/>
      <c r="OF10" s="242"/>
      <c r="OG10" s="242"/>
      <c r="OH10" s="242"/>
      <c r="OI10" s="242"/>
      <c r="OJ10" s="242"/>
      <c r="OK10" s="242"/>
      <c r="OL10" s="242"/>
      <c r="OM10" s="242"/>
      <c r="ON10" s="242"/>
      <c r="OO10" s="242"/>
      <c r="OP10" s="242"/>
      <c r="OQ10" s="242"/>
      <c r="OR10" s="242"/>
      <c r="OS10" s="242"/>
      <c r="OT10" s="242"/>
      <c r="OU10" s="242"/>
      <c r="OV10" s="242"/>
      <c r="OW10" s="242"/>
      <c r="OX10" s="242"/>
      <c r="OY10" s="242"/>
      <c r="OZ10" s="242"/>
      <c r="PA10" s="242"/>
      <c r="PB10" s="242"/>
      <c r="PC10" s="242"/>
      <c r="PD10" s="242"/>
      <c r="PE10" s="242"/>
      <c r="PF10" s="242"/>
      <c r="PG10" s="242"/>
      <c r="PH10" s="242"/>
      <c r="PI10" s="242"/>
      <c r="PJ10" s="242"/>
      <c r="PK10" s="242"/>
      <c r="PL10" s="242"/>
      <c r="PM10" s="242"/>
      <c r="PN10" s="242"/>
      <c r="PO10" s="242"/>
      <c r="PP10" s="242"/>
      <c r="PQ10" s="242"/>
      <c r="PR10" s="242"/>
      <c r="PS10" s="242"/>
      <c r="PT10" s="242"/>
      <c r="PU10" s="242"/>
      <c r="PV10" s="242"/>
      <c r="PW10" s="242"/>
      <c r="PX10" s="242"/>
      <c r="PY10" s="242"/>
      <c r="PZ10" s="242"/>
      <c r="QA10" s="242"/>
      <c r="QB10" s="242"/>
      <c r="QC10" s="242"/>
      <c r="QD10" s="242"/>
      <c r="QE10" s="242"/>
      <c r="QF10" s="242"/>
      <c r="QG10" s="242"/>
      <c r="QH10" s="242"/>
      <c r="QI10" s="242"/>
      <c r="QJ10" s="242"/>
      <c r="QK10" s="242"/>
      <c r="QL10" s="242"/>
      <c r="QM10" s="242"/>
      <c r="QN10" s="242"/>
      <c r="QO10" s="242"/>
      <c r="QP10" s="242"/>
      <c r="QQ10" s="242"/>
      <c r="QR10" s="242"/>
      <c r="QS10" s="242"/>
      <c r="QT10" s="242"/>
      <c r="QU10" s="242"/>
      <c r="QV10" s="242"/>
      <c r="QW10" s="242"/>
      <c r="QX10" s="242"/>
      <c r="QY10" s="242"/>
      <c r="QZ10" s="242"/>
      <c r="RA10" s="242"/>
      <c r="RB10" s="242"/>
      <c r="RC10" s="242"/>
      <c r="RD10" s="242"/>
      <c r="RE10" s="242"/>
      <c r="RF10" s="242"/>
      <c r="RG10" s="242"/>
      <c r="RH10" s="242"/>
      <c r="RI10" s="242"/>
      <c r="RJ10" s="242"/>
      <c r="RK10" s="242"/>
      <c r="RL10" s="242"/>
      <c r="RM10" s="242"/>
      <c r="RN10" s="242"/>
      <c r="RO10" s="242"/>
      <c r="RP10" s="242"/>
      <c r="RQ10" s="242"/>
      <c r="RR10" s="242"/>
      <c r="RS10" s="242"/>
      <c r="RT10" s="242"/>
      <c r="RU10" s="242"/>
      <c r="RV10" s="242"/>
      <c r="RW10" s="242"/>
      <c r="RX10" s="242"/>
      <c r="RY10" s="242"/>
      <c r="RZ10" s="242"/>
      <c r="SA10" s="242"/>
      <c r="SB10" s="242"/>
      <c r="SC10" s="242"/>
      <c r="SD10" s="242"/>
      <c r="SE10" s="242"/>
      <c r="SF10" s="242"/>
      <c r="SG10" s="242"/>
      <c r="SH10" s="242"/>
      <c r="SI10" s="242"/>
      <c r="SJ10" s="242"/>
      <c r="SK10" s="242"/>
      <c r="SL10" s="242"/>
      <c r="SM10" s="242"/>
      <c r="SN10" s="242"/>
      <c r="SO10" s="242"/>
      <c r="SP10" s="242"/>
      <c r="SQ10" s="242"/>
      <c r="SR10" s="242"/>
      <c r="SS10" s="242"/>
      <c r="ST10" s="242"/>
      <c r="SU10" s="242"/>
      <c r="SV10" s="242"/>
      <c r="SW10" s="242"/>
      <c r="SX10" s="242"/>
      <c r="SY10" s="242"/>
      <c r="SZ10" s="242"/>
      <c r="TA10" s="242"/>
      <c r="TB10" s="242"/>
      <c r="TC10" s="242"/>
      <c r="TD10" s="242"/>
      <c r="TE10" s="242"/>
      <c r="TF10" s="242"/>
      <c r="TG10" s="242"/>
      <c r="TH10" s="242"/>
      <c r="TI10" s="242"/>
      <c r="TJ10" s="242"/>
      <c r="TK10" s="242"/>
      <c r="TL10" s="242"/>
      <c r="TM10" s="242"/>
      <c r="TN10" s="242"/>
      <c r="TO10" s="242"/>
      <c r="TP10" s="242"/>
      <c r="TQ10" s="242"/>
      <c r="TR10" s="242"/>
      <c r="TS10" s="242"/>
      <c r="TT10" s="242"/>
      <c r="TU10" s="242"/>
      <c r="TV10" s="242"/>
      <c r="TW10" s="242"/>
      <c r="TX10" s="242"/>
      <c r="TY10" s="242"/>
      <c r="TZ10" s="242"/>
      <c r="UA10" s="242"/>
      <c r="UB10" s="242"/>
      <c r="UC10" s="242"/>
      <c r="UD10" s="242"/>
      <c r="UE10" s="242"/>
      <c r="UF10" s="242"/>
      <c r="UG10" s="242"/>
      <c r="UH10" s="242"/>
      <c r="UI10" s="242"/>
      <c r="UJ10" s="242"/>
      <c r="UK10" s="242"/>
      <c r="UL10" s="242"/>
      <c r="UM10" s="242"/>
      <c r="UN10" s="242"/>
      <c r="UO10" s="242"/>
      <c r="UP10" s="242"/>
      <c r="UQ10" s="242"/>
      <c r="UR10" s="242"/>
      <c r="US10" s="242"/>
      <c r="UT10" s="242"/>
      <c r="UU10" s="242"/>
      <c r="UV10" s="242"/>
      <c r="UW10" s="242"/>
      <c r="UX10" s="242"/>
      <c r="UY10" s="242"/>
      <c r="UZ10" s="242"/>
      <c r="VA10" s="242"/>
      <c r="VB10" s="242"/>
      <c r="VC10" s="242"/>
      <c r="VD10" s="242"/>
      <c r="VE10" s="242"/>
      <c r="VF10" s="242"/>
      <c r="VG10" s="242"/>
      <c r="VH10" s="242"/>
      <c r="VI10" s="242"/>
      <c r="VJ10" s="242"/>
      <c r="VK10" s="242"/>
      <c r="VL10" s="242"/>
      <c r="VM10" s="242"/>
      <c r="VN10" s="242"/>
      <c r="VO10" s="242"/>
      <c r="VP10" s="242"/>
      <c r="VQ10" s="242"/>
      <c r="VR10" s="242"/>
      <c r="VS10" s="242"/>
      <c r="VT10" s="242"/>
      <c r="VU10" s="242"/>
      <c r="VV10" s="242"/>
      <c r="VW10" s="242"/>
      <c r="VX10" s="242"/>
      <c r="VY10" s="242"/>
      <c r="VZ10" s="242"/>
      <c r="WA10" s="242"/>
      <c r="WB10" s="242"/>
      <c r="WC10" s="242"/>
      <c r="WD10" s="242"/>
      <c r="WE10" s="242"/>
      <c r="WF10" s="242"/>
      <c r="WG10" s="242"/>
      <c r="WH10" s="242"/>
      <c r="WI10" s="242"/>
      <c r="WJ10" s="242"/>
      <c r="WK10" s="242"/>
      <c r="WL10" s="242"/>
      <c r="WM10" s="242"/>
      <c r="WN10" s="242"/>
      <c r="WO10" s="242"/>
      <c r="WP10" s="242"/>
      <c r="WQ10" s="242"/>
      <c r="WR10" s="242"/>
      <c r="WS10" s="242"/>
      <c r="WT10" s="242"/>
      <c r="WU10" s="242"/>
      <c r="WV10" s="242"/>
      <c r="WW10" s="242"/>
      <c r="WX10" s="242"/>
      <c r="WY10" s="242"/>
      <c r="WZ10" s="242"/>
      <c r="XA10" s="242"/>
      <c r="XB10" s="242"/>
      <c r="XC10" s="242"/>
      <c r="XD10" s="242"/>
      <c r="XE10" s="242"/>
      <c r="XF10" s="242"/>
      <c r="XG10" s="242"/>
      <c r="XH10" s="242"/>
      <c r="XI10" s="242"/>
      <c r="XJ10" s="242"/>
      <c r="XK10" s="242"/>
      <c r="XL10" s="242"/>
      <c r="XM10" s="242"/>
      <c r="XN10" s="242"/>
      <c r="XO10" s="242"/>
      <c r="XP10" s="242"/>
      <c r="XQ10" s="242"/>
      <c r="XR10" s="242"/>
      <c r="XS10" s="242"/>
      <c r="XT10" s="242"/>
      <c r="XU10" s="242"/>
      <c r="XV10" s="242"/>
      <c r="XW10" s="242"/>
      <c r="XX10" s="242"/>
      <c r="XY10" s="242"/>
      <c r="XZ10" s="242"/>
      <c r="YA10" s="242"/>
      <c r="YB10" s="242"/>
      <c r="YC10" s="242"/>
      <c r="YD10" s="242"/>
      <c r="YE10" s="242"/>
      <c r="YF10" s="242"/>
      <c r="YG10" s="242"/>
      <c r="YH10" s="242"/>
      <c r="YI10" s="242"/>
      <c r="YJ10" s="242"/>
      <c r="YK10" s="242"/>
      <c r="YL10" s="242"/>
      <c r="YM10" s="242"/>
      <c r="YN10" s="242"/>
      <c r="YO10" s="242"/>
      <c r="YP10" s="242"/>
      <c r="YQ10" s="242"/>
      <c r="YR10" s="242"/>
      <c r="YS10" s="242"/>
      <c r="YT10" s="242"/>
      <c r="YU10" s="242"/>
      <c r="YV10" s="242"/>
      <c r="YW10" s="242"/>
      <c r="YX10" s="242"/>
      <c r="YY10" s="242"/>
      <c r="YZ10" s="242"/>
      <c r="ZA10" s="242"/>
      <c r="ZB10" s="242"/>
      <c r="ZC10" s="242"/>
      <c r="ZD10" s="242"/>
      <c r="ZE10" s="242"/>
      <c r="ZF10" s="242"/>
      <c r="ZG10" s="242"/>
      <c r="ZH10" s="242"/>
      <c r="ZI10" s="242"/>
      <c r="ZJ10" s="242"/>
      <c r="ZK10" s="242"/>
      <c r="ZL10" s="242"/>
      <c r="ZM10" s="242"/>
      <c r="ZN10" s="242"/>
      <c r="ZO10" s="242"/>
      <c r="ZP10" s="242"/>
      <c r="ZQ10" s="242"/>
      <c r="ZR10" s="242"/>
      <c r="ZS10" s="242"/>
      <c r="ZT10" s="242"/>
      <c r="ZU10" s="242"/>
      <c r="ZV10" s="242"/>
      <c r="ZW10" s="242"/>
      <c r="ZX10" s="242"/>
      <c r="ZY10" s="242"/>
      <c r="ZZ10" s="242"/>
      <c r="AAA10" s="242"/>
      <c r="AAB10" s="242"/>
      <c r="AAC10" s="242"/>
      <c r="AAD10" s="242"/>
      <c r="AAE10" s="242"/>
      <c r="AAF10" s="242"/>
      <c r="AAG10" s="242"/>
      <c r="AAH10" s="242"/>
      <c r="AAI10" s="242"/>
      <c r="AAJ10" s="242"/>
      <c r="AAK10" s="242"/>
      <c r="AAL10" s="242"/>
      <c r="AAM10" s="242"/>
      <c r="AAN10" s="242"/>
      <c r="AAO10" s="242"/>
      <c r="AAP10" s="242"/>
      <c r="AAQ10" s="242"/>
      <c r="AAR10" s="242"/>
      <c r="AAS10" s="242"/>
      <c r="AAT10" s="242"/>
      <c r="AAU10" s="242"/>
      <c r="AAV10" s="242"/>
      <c r="AAW10" s="242"/>
      <c r="AAX10" s="242"/>
      <c r="AAY10" s="242"/>
      <c r="AAZ10" s="242"/>
      <c r="ABA10" s="242"/>
      <c r="ABB10" s="242"/>
      <c r="ABC10" s="242"/>
      <c r="ABD10" s="242"/>
      <c r="ABE10" s="242"/>
      <c r="ABF10" s="242"/>
      <c r="ABG10" s="242"/>
      <c r="ABH10" s="242"/>
      <c r="ABI10" s="242"/>
      <c r="ABJ10" s="242"/>
      <c r="ABK10" s="242"/>
      <c r="ABL10" s="242"/>
      <c r="ABM10" s="242"/>
      <c r="ABN10" s="242"/>
      <c r="ABO10" s="242"/>
      <c r="ABP10" s="242"/>
      <c r="ABQ10" s="242"/>
      <c r="ABR10" s="242"/>
      <c r="ABS10" s="242"/>
      <c r="ABT10" s="242"/>
      <c r="ABU10" s="242"/>
      <c r="ABV10" s="242"/>
      <c r="ABW10" s="242"/>
      <c r="ABX10" s="242"/>
      <c r="ABY10" s="242"/>
      <c r="ABZ10" s="242"/>
      <c r="ACA10" s="242"/>
      <c r="ACB10" s="242"/>
      <c r="ACC10" s="242"/>
      <c r="ACD10" s="242"/>
      <c r="ACE10" s="242"/>
      <c r="ACF10" s="242"/>
      <c r="ACG10" s="242"/>
      <c r="ACH10" s="242"/>
      <c r="ACI10" s="242"/>
      <c r="ACJ10" s="242"/>
      <c r="ACK10" s="242"/>
      <c r="ACL10" s="242"/>
      <c r="ACM10" s="242"/>
      <c r="ACN10" s="242"/>
      <c r="ACO10" s="242"/>
      <c r="ACP10" s="242"/>
      <c r="ACQ10" s="242"/>
      <c r="ACR10" s="242"/>
      <c r="ACS10" s="242"/>
      <c r="ACT10" s="242"/>
      <c r="ACU10" s="242"/>
      <c r="ACV10" s="242"/>
      <c r="ACW10" s="242"/>
      <c r="ACX10" s="242"/>
      <c r="ACY10" s="242"/>
      <c r="ACZ10" s="242"/>
      <c r="ADA10" s="242"/>
      <c r="ADB10" s="242"/>
      <c r="ADC10" s="242"/>
      <c r="ADD10" s="242"/>
      <c r="ADE10" s="242"/>
      <c r="ADF10" s="242"/>
      <c r="ADG10" s="242"/>
      <c r="ADH10" s="242"/>
      <c r="ADI10" s="242"/>
      <c r="ADJ10" s="242"/>
      <c r="ADK10" s="242"/>
      <c r="ADL10" s="242"/>
      <c r="ADM10" s="242"/>
      <c r="ADN10" s="242"/>
      <c r="ADO10" s="242"/>
      <c r="ADP10" s="242"/>
      <c r="ADQ10" s="242"/>
      <c r="ADR10" s="242"/>
      <c r="ADS10" s="242"/>
      <c r="ADT10" s="242"/>
      <c r="ADU10" s="242"/>
      <c r="ADV10" s="242"/>
      <c r="ADW10" s="242"/>
      <c r="ADX10" s="242"/>
      <c r="ADY10" s="242"/>
      <c r="ADZ10" s="242"/>
      <c r="AEA10" s="242"/>
      <c r="AEB10" s="242"/>
      <c r="AEC10" s="242"/>
      <c r="AED10" s="242"/>
      <c r="AEE10" s="242"/>
      <c r="AEF10" s="242"/>
      <c r="AEG10" s="242"/>
      <c r="AEH10" s="242"/>
      <c r="AEI10" s="242"/>
      <c r="AEJ10" s="242"/>
      <c r="AEK10" s="242"/>
      <c r="AEL10" s="242"/>
      <c r="AEM10" s="242"/>
      <c r="AEN10" s="242"/>
      <c r="AEO10" s="242"/>
      <c r="AEP10" s="242"/>
      <c r="AEQ10" s="242"/>
      <c r="AER10" s="242"/>
      <c r="AES10" s="242"/>
      <c r="AET10" s="242"/>
      <c r="AEU10" s="242"/>
      <c r="AEV10" s="242"/>
      <c r="AEW10" s="242"/>
      <c r="AEX10" s="242"/>
      <c r="AEY10" s="242"/>
      <c r="AEZ10" s="242"/>
      <c r="AFA10" s="242"/>
      <c r="AFB10" s="242"/>
      <c r="AFC10" s="242"/>
      <c r="AFD10" s="242"/>
      <c r="AFE10" s="242"/>
      <c r="AFF10" s="242"/>
      <c r="AFG10" s="242"/>
      <c r="AFH10" s="242"/>
      <c r="AFI10" s="242"/>
      <c r="AFJ10" s="242"/>
      <c r="AFK10" s="242"/>
      <c r="AFL10" s="242"/>
      <c r="AFM10" s="242"/>
      <c r="AFN10" s="242"/>
      <c r="AFO10" s="242"/>
      <c r="AFP10" s="242"/>
      <c r="AFQ10" s="242"/>
      <c r="AFR10" s="242"/>
      <c r="AFS10" s="242"/>
      <c r="AFT10" s="242"/>
      <c r="AFU10" s="242"/>
      <c r="AFV10" s="242"/>
      <c r="AFW10" s="242"/>
      <c r="AFX10" s="242"/>
      <c r="AFY10" s="242"/>
      <c r="AFZ10" s="242"/>
      <c r="AGA10" s="242"/>
      <c r="AGB10" s="242"/>
      <c r="AGC10" s="242"/>
      <c r="AGD10" s="242"/>
      <c r="AGE10" s="242"/>
      <c r="AGF10" s="242"/>
      <c r="AGG10" s="242"/>
      <c r="AGH10" s="242"/>
      <c r="AGI10" s="242"/>
      <c r="AGJ10" s="242"/>
      <c r="AGK10" s="242"/>
      <c r="AGL10" s="242"/>
      <c r="AGM10" s="242"/>
      <c r="AGN10" s="242"/>
      <c r="AGO10" s="242"/>
      <c r="AGP10" s="242"/>
      <c r="AGQ10" s="242"/>
      <c r="AGR10" s="242"/>
      <c r="AGS10" s="242"/>
      <c r="AGT10" s="242"/>
      <c r="AGU10" s="242"/>
      <c r="AGV10" s="242"/>
      <c r="AGW10" s="242"/>
      <c r="AGX10" s="242"/>
      <c r="AGY10" s="242"/>
      <c r="AGZ10" s="242"/>
      <c r="AHA10" s="242"/>
      <c r="AHB10" s="242"/>
      <c r="AHC10" s="242"/>
      <c r="AHD10" s="242"/>
      <c r="AHE10" s="242"/>
      <c r="AHF10" s="242"/>
      <c r="AHG10" s="242"/>
      <c r="AHH10" s="242"/>
      <c r="AHI10" s="242"/>
      <c r="AHJ10" s="242"/>
      <c r="AHK10" s="242"/>
      <c r="AHL10" s="242"/>
      <c r="AHM10" s="242"/>
      <c r="AHN10" s="242"/>
      <c r="AHO10" s="242"/>
      <c r="AHP10" s="242"/>
      <c r="AHQ10" s="242"/>
      <c r="AHR10" s="242"/>
      <c r="AHS10" s="242"/>
      <c r="AHT10" s="242"/>
      <c r="AHU10" s="242"/>
      <c r="AHV10" s="242"/>
      <c r="AHW10" s="242"/>
      <c r="AHX10" s="242"/>
      <c r="AHY10" s="242"/>
      <c r="AHZ10" s="242"/>
      <c r="AIA10" s="242"/>
      <c r="AIB10" s="242"/>
      <c r="AIC10" s="242"/>
      <c r="AID10" s="242"/>
      <c r="AIE10" s="242"/>
      <c r="AIF10" s="242"/>
      <c r="AIG10" s="242"/>
      <c r="AIH10" s="242"/>
      <c r="AII10" s="242"/>
      <c r="AIJ10" s="242"/>
      <c r="AIK10" s="242"/>
      <c r="AIL10" s="242"/>
      <c r="AIM10" s="242"/>
      <c r="AIN10" s="242"/>
      <c r="AIO10" s="242"/>
      <c r="AIP10" s="242"/>
      <c r="AIQ10" s="242"/>
      <c r="AIR10" s="242"/>
      <c r="AIS10" s="242"/>
      <c r="AIT10" s="242"/>
      <c r="AIU10" s="242"/>
      <c r="AIV10" s="242"/>
      <c r="AIW10" s="242"/>
      <c r="AIX10" s="242"/>
      <c r="AIY10" s="242"/>
      <c r="AIZ10" s="242"/>
      <c r="AJA10" s="242"/>
      <c r="AJB10" s="242"/>
      <c r="AJC10" s="242"/>
      <c r="AJD10" s="242"/>
      <c r="AJE10" s="242"/>
      <c r="AJF10" s="242"/>
      <c r="AJG10" s="242"/>
      <c r="AJH10" s="242"/>
      <c r="AJI10" s="242"/>
      <c r="AJJ10" s="242"/>
      <c r="AJK10" s="242"/>
      <c r="AJL10" s="242"/>
      <c r="AJM10" s="242"/>
      <c r="AJN10" s="242"/>
      <c r="AJO10" s="242"/>
      <c r="AJP10" s="242"/>
      <c r="AJQ10" s="242"/>
      <c r="AJR10" s="242"/>
      <c r="AJS10" s="242"/>
      <c r="AJT10" s="242"/>
      <c r="AJU10" s="242"/>
      <c r="AJV10" s="242"/>
      <c r="AJW10" s="242"/>
      <c r="AJX10" s="242"/>
      <c r="AJY10" s="242"/>
      <c r="AJZ10" s="242"/>
      <c r="AKA10" s="242"/>
      <c r="AKB10" s="242"/>
      <c r="AKC10" s="242"/>
      <c r="AKD10" s="242"/>
      <c r="AKE10" s="242"/>
      <c r="AKF10" s="242"/>
      <c r="AKG10" s="242"/>
      <c r="AKH10" s="242"/>
      <c r="AKI10" s="242"/>
      <c r="AKJ10" s="242"/>
      <c r="AKK10" s="242"/>
      <c r="AKL10" s="242"/>
      <c r="AKM10" s="242"/>
      <c r="AKN10" s="242"/>
      <c r="AKO10" s="242"/>
      <c r="AKP10" s="242"/>
      <c r="AKQ10" s="242"/>
      <c r="AKR10" s="242"/>
      <c r="AKS10" s="242"/>
      <c r="AKT10" s="242"/>
      <c r="AKU10" s="242"/>
      <c r="AKV10" s="242"/>
      <c r="AKW10" s="242"/>
      <c r="AKX10" s="242"/>
      <c r="AKY10" s="242"/>
      <c r="AKZ10" s="242"/>
      <c r="ALA10" s="242"/>
      <c r="ALB10" s="242"/>
      <c r="ALC10" s="242"/>
      <c r="ALD10" s="242"/>
      <c r="ALE10" s="242"/>
      <c r="ALF10" s="242"/>
      <c r="ALG10" s="242"/>
      <c r="ALH10" s="242"/>
      <c r="ALI10" s="242"/>
      <c r="ALJ10" s="242"/>
      <c r="ALK10" s="242"/>
      <c r="ALL10" s="242"/>
      <c r="ALM10" s="242"/>
      <c r="ALN10" s="242"/>
      <c r="ALO10" s="242"/>
      <c r="ALP10" s="242"/>
      <c r="ALQ10" s="242"/>
      <c r="ALR10" s="242"/>
      <c r="ALS10" s="242"/>
      <c r="ALT10" s="242"/>
      <c r="ALU10" s="242"/>
      <c r="ALV10" s="242"/>
      <c r="ALW10" s="242"/>
      <c r="ALX10" s="242"/>
      <c r="ALY10" s="242"/>
      <c r="ALZ10" s="242"/>
      <c r="AMA10" s="242"/>
      <c r="AMB10" s="243"/>
      <c r="AMC10" s="243"/>
      <c r="AMD10" s="243"/>
      <c r="AME10" s="243"/>
      <c r="AMF10" s="243"/>
      <c r="AMG10" s="243"/>
      <c r="AMH10" s="243"/>
      <c r="AMI10" s="243"/>
      <c r="AMJ10" s="243"/>
    </row>
    <row r="11" spans="1:1024" ht="15">
      <c r="A11" s="222" t="s">
        <v>21</v>
      </c>
      <c r="B11" s="222" t="s">
        <v>455</v>
      </c>
      <c r="C11" s="222" t="s">
        <v>456</v>
      </c>
      <c r="D11" s="222"/>
      <c r="E11" s="224">
        <v>40350</v>
      </c>
      <c r="F11" s="211" t="s">
        <v>434</v>
      </c>
      <c r="G11" s="213">
        <v>40350</v>
      </c>
      <c r="H11" s="224">
        <v>12</v>
      </c>
      <c r="I11" s="222" t="s">
        <v>26</v>
      </c>
      <c r="J11" s="236">
        <v>1.5E-3</v>
      </c>
      <c r="K11" s="216">
        <f t="shared" si="0"/>
        <v>1.8000000000000002E-2</v>
      </c>
      <c r="L11" s="226"/>
      <c r="M11" s="237">
        <v>3.3999999999999998E-3</v>
      </c>
      <c r="N11" s="216">
        <f t="shared" si="1"/>
        <v>4.0799999999999996E-2</v>
      </c>
      <c r="O11" s="226"/>
      <c r="P11" s="238">
        <f>$U$1*H11</f>
        <v>12000</v>
      </c>
      <c r="Q11" s="220" t="s">
        <v>882</v>
      </c>
      <c r="R11" s="221"/>
      <c r="S11" s="221"/>
      <c r="T11" s="222" t="s">
        <v>881</v>
      </c>
      <c r="U11" s="206" t="s">
        <v>416</v>
      </c>
      <c r="V11" s="239" t="s">
        <v>457</v>
      </c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2"/>
      <c r="GK11" s="242"/>
      <c r="GL11" s="242"/>
      <c r="GM11" s="242"/>
      <c r="GN11" s="242"/>
      <c r="GO11" s="242"/>
      <c r="GP11" s="242"/>
      <c r="GQ11" s="242"/>
      <c r="GR11" s="242"/>
      <c r="GS11" s="242"/>
      <c r="GT11" s="242"/>
      <c r="GU11" s="242"/>
      <c r="GV11" s="242"/>
      <c r="GW11" s="242"/>
      <c r="GX11" s="242"/>
      <c r="GY11" s="242"/>
      <c r="GZ11" s="242"/>
      <c r="HA11" s="242"/>
      <c r="HB11" s="242"/>
      <c r="HC11" s="242"/>
      <c r="HD11" s="242"/>
      <c r="HE11" s="242"/>
      <c r="HF11" s="242"/>
      <c r="HG11" s="242"/>
      <c r="HH11" s="242"/>
      <c r="HI11" s="242"/>
      <c r="HJ11" s="242"/>
      <c r="HK11" s="242"/>
      <c r="HL11" s="242"/>
      <c r="HM11" s="242"/>
      <c r="HN11" s="242"/>
      <c r="HO11" s="242"/>
      <c r="HP11" s="242"/>
      <c r="HQ11" s="242"/>
      <c r="HR11" s="242"/>
      <c r="HS11" s="242"/>
      <c r="HT11" s="242"/>
      <c r="HU11" s="242"/>
      <c r="HV11" s="242"/>
      <c r="HW11" s="242"/>
      <c r="HX11" s="242"/>
      <c r="HY11" s="242"/>
      <c r="HZ11" s="242"/>
      <c r="IA11" s="242"/>
      <c r="IB11" s="242"/>
      <c r="IC11" s="242"/>
      <c r="ID11" s="242"/>
      <c r="IE11" s="242"/>
      <c r="IF11" s="242"/>
      <c r="IG11" s="242"/>
      <c r="IH11" s="242"/>
      <c r="II11" s="242"/>
      <c r="IJ11" s="242"/>
      <c r="IK11" s="242"/>
      <c r="IL11" s="242"/>
      <c r="IM11" s="242"/>
      <c r="IN11" s="242"/>
      <c r="IO11" s="242"/>
      <c r="IP11" s="242"/>
      <c r="IQ11" s="242"/>
      <c r="IR11" s="242"/>
      <c r="IS11" s="242"/>
      <c r="IT11" s="242"/>
      <c r="IU11" s="242"/>
      <c r="IV11" s="242"/>
      <c r="IW11" s="242"/>
      <c r="IX11" s="242"/>
      <c r="IY11" s="242"/>
      <c r="IZ11" s="242"/>
      <c r="JA11" s="242"/>
      <c r="JB11" s="242"/>
      <c r="JC11" s="242"/>
      <c r="JD11" s="242"/>
      <c r="JE11" s="242"/>
      <c r="JF11" s="242"/>
      <c r="JG11" s="242"/>
      <c r="JH11" s="242"/>
      <c r="JI11" s="242"/>
      <c r="JJ11" s="242"/>
      <c r="JK11" s="242"/>
      <c r="JL11" s="242"/>
      <c r="JM11" s="242"/>
      <c r="JN11" s="242"/>
      <c r="JO11" s="242"/>
      <c r="JP11" s="242"/>
      <c r="JQ11" s="242"/>
      <c r="JR11" s="242"/>
      <c r="JS11" s="242"/>
      <c r="JT11" s="242"/>
      <c r="JU11" s="242"/>
      <c r="JV11" s="242"/>
      <c r="JW11" s="242"/>
      <c r="JX11" s="242"/>
      <c r="JY11" s="242"/>
      <c r="JZ11" s="242"/>
      <c r="KA11" s="242"/>
      <c r="KB11" s="242"/>
      <c r="KC11" s="242"/>
      <c r="KD11" s="242"/>
      <c r="KE11" s="242"/>
      <c r="KF11" s="242"/>
      <c r="KG11" s="242"/>
      <c r="KH11" s="242"/>
      <c r="KI11" s="242"/>
      <c r="KJ11" s="242"/>
      <c r="KK11" s="242"/>
      <c r="KL11" s="242"/>
      <c r="KM11" s="242"/>
      <c r="KN11" s="242"/>
      <c r="KO11" s="242"/>
      <c r="KP11" s="242"/>
      <c r="KQ11" s="242"/>
      <c r="KR11" s="242"/>
      <c r="KS11" s="242"/>
      <c r="KT11" s="242"/>
      <c r="KU11" s="242"/>
      <c r="KV11" s="242"/>
      <c r="KW11" s="242"/>
      <c r="KX11" s="242"/>
      <c r="KY11" s="242"/>
      <c r="KZ11" s="242"/>
      <c r="LA11" s="242"/>
      <c r="LB11" s="242"/>
      <c r="LC11" s="242"/>
      <c r="LD11" s="242"/>
      <c r="LE11" s="242"/>
      <c r="LF11" s="242"/>
      <c r="LG11" s="242"/>
      <c r="LH11" s="242"/>
      <c r="LI11" s="242"/>
      <c r="LJ11" s="242"/>
      <c r="LK11" s="242"/>
      <c r="LL11" s="242"/>
      <c r="LM11" s="242"/>
      <c r="LN11" s="242"/>
      <c r="LO11" s="242"/>
      <c r="LP11" s="242"/>
      <c r="LQ11" s="242"/>
      <c r="LR11" s="242"/>
      <c r="LS11" s="242"/>
      <c r="LT11" s="242"/>
      <c r="LU11" s="242"/>
      <c r="LV11" s="242"/>
      <c r="LW11" s="242"/>
      <c r="LX11" s="242"/>
      <c r="LY11" s="242"/>
      <c r="LZ11" s="242"/>
      <c r="MA11" s="242"/>
      <c r="MB11" s="242"/>
      <c r="MC11" s="242"/>
      <c r="MD11" s="242"/>
      <c r="ME11" s="242"/>
      <c r="MF11" s="242"/>
      <c r="MG11" s="242"/>
      <c r="MH11" s="242"/>
      <c r="MI11" s="242"/>
      <c r="MJ11" s="242"/>
      <c r="MK11" s="242"/>
      <c r="ML11" s="242"/>
      <c r="MM11" s="242"/>
      <c r="MN11" s="242"/>
      <c r="MO11" s="242"/>
      <c r="MP11" s="242"/>
      <c r="MQ11" s="242"/>
      <c r="MR11" s="242"/>
      <c r="MS11" s="242"/>
      <c r="MT11" s="242"/>
      <c r="MU11" s="242"/>
      <c r="MV11" s="242"/>
      <c r="MW11" s="242"/>
      <c r="MX11" s="242"/>
      <c r="MY11" s="242"/>
      <c r="MZ11" s="242"/>
      <c r="NA11" s="242"/>
      <c r="NB11" s="242"/>
      <c r="NC11" s="242"/>
      <c r="ND11" s="242"/>
      <c r="NE11" s="242"/>
      <c r="NF11" s="242"/>
      <c r="NG11" s="242"/>
      <c r="NH11" s="242"/>
      <c r="NI11" s="242"/>
      <c r="NJ11" s="242"/>
      <c r="NK11" s="242"/>
      <c r="NL11" s="242"/>
      <c r="NM11" s="242"/>
      <c r="NN11" s="242"/>
      <c r="NO11" s="242"/>
      <c r="NP11" s="242"/>
      <c r="NQ11" s="242"/>
      <c r="NR11" s="242"/>
      <c r="NS11" s="242"/>
      <c r="NT11" s="242"/>
      <c r="NU11" s="242"/>
      <c r="NV11" s="242"/>
      <c r="NW11" s="242"/>
      <c r="NX11" s="242"/>
      <c r="NY11" s="242"/>
      <c r="NZ11" s="242"/>
      <c r="OA11" s="242"/>
      <c r="OB11" s="242"/>
      <c r="OC11" s="242"/>
      <c r="OD11" s="242"/>
      <c r="OE11" s="242"/>
      <c r="OF11" s="242"/>
      <c r="OG11" s="242"/>
      <c r="OH11" s="242"/>
      <c r="OI11" s="242"/>
      <c r="OJ11" s="242"/>
      <c r="OK11" s="242"/>
      <c r="OL11" s="242"/>
      <c r="OM11" s="242"/>
      <c r="ON11" s="242"/>
      <c r="OO11" s="242"/>
      <c r="OP11" s="242"/>
      <c r="OQ11" s="242"/>
      <c r="OR11" s="242"/>
      <c r="OS11" s="242"/>
      <c r="OT11" s="242"/>
      <c r="OU11" s="242"/>
      <c r="OV11" s="242"/>
      <c r="OW11" s="242"/>
      <c r="OX11" s="242"/>
      <c r="OY11" s="242"/>
      <c r="OZ11" s="242"/>
      <c r="PA11" s="242"/>
      <c r="PB11" s="242"/>
      <c r="PC11" s="242"/>
      <c r="PD11" s="242"/>
      <c r="PE11" s="242"/>
      <c r="PF11" s="242"/>
      <c r="PG11" s="242"/>
      <c r="PH11" s="242"/>
      <c r="PI11" s="242"/>
      <c r="PJ11" s="242"/>
      <c r="PK11" s="242"/>
      <c r="PL11" s="242"/>
      <c r="PM11" s="242"/>
      <c r="PN11" s="242"/>
      <c r="PO11" s="242"/>
      <c r="PP11" s="242"/>
      <c r="PQ11" s="242"/>
      <c r="PR11" s="242"/>
      <c r="PS11" s="242"/>
      <c r="PT11" s="242"/>
      <c r="PU11" s="242"/>
      <c r="PV11" s="242"/>
      <c r="PW11" s="242"/>
      <c r="PX11" s="242"/>
      <c r="PY11" s="242"/>
      <c r="PZ11" s="242"/>
      <c r="QA11" s="242"/>
      <c r="QB11" s="242"/>
      <c r="QC11" s="242"/>
      <c r="QD11" s="242"/>
      <c r="QE11" s="242"/>
      <c r="QF11" s="242"/>
      <c r="QG11" s="242"/>
      <c r="QH11" s="242"/>
      <c r="QI11" s="242"/>
      <c r="QJ11" s="242"/>
      <c r="QK11" s="242"/>
      <c r="QL11" s="242"/>
      <c r="QM11" s="242"/>
      <c r="QN11" s="242"/>
      <c r="QO11" s="242"/>
      <c r="QP11" s="242"/>
      <c r="QQ11" s="242"/>
      <c r="QR11" s="242"/>
      <c r="QS11" s="242"/>
      <c r="QT11" s="242"/>
      <c r="QU11" s="242"/>
      <c r="QV11" s="242"/>
      <c r="QW11" s="242"/>
      <c r="QX11" s="242"/>
      <c r="QY11" s="242"/>
      <c r="QZ11" s="242"/>
      <c r="RA11" s="242"/>
      <c r="RB11" s="242"/>
      <c r="RC11" s="242"/>
      <c r="RD11" s="242"/>
      <c r="RE11" s="242"/>
      <c r="RF11" s="242"/>
      <c r="RG11" s="242"/>
      <c r="RH11" s="242"/>
      <c r="RI11" s="242"/>
      <c r="RJ11" s="242"/>
      <c r="RK11" s="242"/>
      <c r="RL11" s="242"/>
      <c r="RM11" s="242"/>
      <c r="RN11" s="242"/>
      <c r="RO11" s="242"/>
      <c r="RP11" s="242"/>
      <c r="RQ11" s="242"/>
      <c r="RR11" s="242"/>
      <c r="RS11" s="242"/>
      <c r="RT11" s="242"/>
      <c r="RU11" s="242"/>
      <c r="RV11" s="242"/>
      <c r="RW11" s="242"/>
      <c r="RX11" s="242"/>
      <c r="RY11" s="242"/>
      <c r="RZ11" s="242"/>
      <c r="SA11" s="242"/>
      <c r="SB11" s="242"/>
      <c r="SC11" s="242"/>
      <c r="SD11" s="242"/>
      <c r="SE11" s="242"/>
      <c r="SF11" s="242"/>
      <c r="SG11" s="242"/>
      <c r="SH11" s="242"/>
      <c r="SI11" s="242"/>
      <c r="SJ11" s="242"/>
      <c r="SK11" s="242"/>
      <c r="SL11" s="242"/>
      <c r="SM11" s="242"/>
      <c r="SN11" s="242"/>
      <c r="SO11" s="242"/>
      <c r="SP11" s="242"/>
      <c r="SQ11" s="242"/>
      <c r="SR11" s="242"/>
      <c r="SS11" s="242"/>
      <c r="ST11" s="242"/>
      <c r="SU11" s="242"/>
      <c r="SV11" s="242"/>
      <c r="SW11" s="242"/>
      <c r="SX11" s="242"/>
      <c r="SY11" s="242"/>
      <c r="SZ11" s="242"/>
      <c r="TA11" s="242"/>
      <c r="TB11" s="242"/>
      <c r="TC11" s="242"/>
      <c r="TD11" s="242"/>
      <c r="TE11" s="242"/>
      <c r="TF11" s="242"/>
      <c r="TG11" s="242"/>
      <c r="TH11" s="242"/>
      <c r="TI11" s="242"/>
      <c r="TJ11" s="242"/>
      <c r="TK11" s="242"/>
      <c r="TL11" s="242"/>
      <c r="TM11" s="242"/>
      <c r="TN11" s="242"/>
      <c r="TO11" s="242"/>
      <c r="TP11" s="242"/>
      <c r="TQ11" s="242"/>
      <c r="TR11" s="242"/>
      <c r="TS11" s="242"/>
      <c r="TT11" s="242"/>
      <c r="TU11" s="242"/>
      <c r="TV11" s="242"/>
      <c r="TW11" s="242"/>
      <c r="TX11" s="242"/>
      <c r="TY11" s="242"/>
      <c r="TZ11" s="242"/>
      <c r="UA11" s="242"/>
      <c r="UB11" s="242"/>
      <c r="UC11" s="242"/>
      <c r="UD11" s="242"/>
      <c r="UE11" s="242"/>
      <c r="UF11" s="242"/>
      <c r="UG11" s="242"/>
      <c r="UH11" s="242"/>
      <c r="UI11" s="242"/>
      <c r="UJ11" s="242"/>
      <c r="UK11" s="242"/>
      <c r="UL11" s="242"/>
      <c r="UM11" s="242"/>
      <c r="UN11" s="242"/>
      <c r="UO11" s="242"/>
      <c r="UP11" s="242"/>
      <c r="UQ11" s="242"/>
      <c r="UR11" s="242"/>
      <c r="US11" s="242"/>
      <c r="UT11" s="242"/>
      <c r="UU11" s="242"/>
      <c r="UV11" s="242"/>
      <c r="UW11" s="242"/>
      <c r="UX11" s="242"/>
      <c r="UY11" s="242"/>
      <c r="UZ11" s="242"/>
      <c r="VA11" s="242"/>
      <c r="VB11" s="242"/>
      <c r="VC11" s="242"/>
      <c r="VD11" s="242"/>
      <c r="VE11" s="242"/>
      <c r="VF11" s="242"/>
      <c r="VG11" s="242"/>
      <c r="VH11" s="242"/>
      <c r="VI11" s="242"/>
      <c r="VJ11" s="242"/>
      <c r="VK11" s="242"/>
      <c r="VL11" s="242"/>
      <c r="VM11" s="242"/>
      <c r="VN11" s="242"/>
      <c r="VO11" s="242"/>
      <c r="VP11" s="242"/>
      <c r="VQ11" s="242"/>
      <c r="VR11" s="242"/>
      <c r="VS11" s="242"/>
      <c r="VT11" s="242"/>
      <c r="VU11" s="242"/>
      <c r="VV11" s="242"/>
      <c r="VW11" s="242"/>
      <c r="VX11" s="242"/>
      <c r="VY11" s="242"/>
      <c r="VZ11" s="242"/>
      <c r="WA11" s="242"/>
      <c r="WB11" s="242"/>
      <c r="WC11" s="242"/>
      <c r="WD11" s="242"/>
      <c r="WE11" s="242"/>
      <c r="WF11" s="242"/>
      <c r="WG11" s="242"/>
      <c r="WH11" s="242"/>
      <c r="WI11" s="242"/>
      <c r="WJ11" s="242"/>
      <c r="WK11" s="242"/>
      <c r="WL11" s="242"/>
      <c r="WM11" s="242"/>
      <c r="WN11" s="242"/>
      <c r="WO11" s="242"/>
      <c r="WP11" s="242"/>
      <c r="WQ11" s="242"/>
      <c r="WR11" s="242"/>
      <c r="WS11" s="242"/>
      <c r="WT11" s="242"/>
      <c r="WU11" s="242"/>
      <c r="WV11" s="242"/>
      <c r="WW11" s="242"/>
      <c r="WX11" s="242"/>
      <c r="WY11" s="242"/>
      <c r="WZ11" s="242"/>
      <c r="XA11" s="242"/>
      <c r="XB11" s="242"/>
      <c r="XC11" s="242"/>
      <c r="XD11" s="242"/>
      <c r="XE11" s="242"/>
      <c r="XF11" s="242"/>
      <c r="XG11" s="242"/>
      <c r="XH11" s="242"/>
      <c r="XI11" s="242"/>
      <c r="XJ11" s="242"/>
      <c r="XK11" s="242"/>
      <c r="XL11" s="242"/>
      <c r="XM11" s="242"/>
      <c r="XN11" s="242"/>
      <c r="XO11" s="242"/>
      <c r="XP11" s="242"/>
      <c r="XQ11" s="242"/>
      <c r="XR11" s="242"/>
      <c r="XS11" s="242"/>
      <c r="XT11" s="242"/>
      <c r="XU11" s="242"/>
      <c r="XV11" s="242"/>
      <c r="XW11" s="242"/>
      <c r="XX11" s="242"/>
      <c r="XY11" s="242"/>
      <c r="XZ11" s="242"/>
      <c r="YA11" s="242"/>
      <c r="YB11" s="242"/>
      <c r="YC11" s="242"/>
      <c r="YD11" s="242"/>
      <c r="YE11" s="242"/>
      <c r="YF11" s="242"/>
      <c r="YG11" s="242"/>
      <c r="YH11" s="242"/>
      <c r="YI11" s="242"/>
      <c r="YJ11" s="242"/>
      <c r="YK11" s="242"/>
      <c r="YL11" s="242"/>
      <c r="YM11" s="242"/>
      <c r="YN11" s="242"/>
      <c r="YO11" s="242"/>
      <c r="YP11" s="242"/>
      <c r="YQ11" s="242"/>
      <c r="YR11" s="242"/>
      <c r="YS11" s="242"/>
      <c r="YT11" s="242"/>
      <c r="YU11" s="242"/>
      <c r="YV11" s="242"/>
      <c r="YW11" s="242"/>
      <c r="YX11" s="242"/>
      <c r="YY11" s="242"/>
      <c r="YZ11" s="242"/>
      <c r="ZA11" s="242"/>
      <c r="ZB11" s="242"/>
      <c r="ZC11" s="242"/>
      <c r="ZD11" s="242"/>
      <c r="ZE11" s="242"/>
      <c r="ZF11" s="242"/>
      <c r="ZG11" s="242"/>
      <c r="ZH11" s="242"/>
      <c r="ZI11" s="242"/>
      <c r="ZJ11" s="242"/>
      <c r="ZK11" s="242"/>
      <c r="ZL11" s="242"/>
      <c r="ZM11" s="242"/>
      <c r="ZN11" s="242"/>
      <c r="ZO11" s="242"/>
      <c r="ZP11" s="242"/>
      <c r="ZQ11" s="242"/>
      <c r="ZR11" s="242"/>
      <c r="ZS11" s="242"/>
      <c r="ZT11" s="242"/>
      <c r="ZU11" s="242"/>
      <c r="ZV11" s="242"/>
      <c r="ZW11" s="242"/>
      <c r="ZX11" s="242"/>
      <c r="ZY11" s="242"/>
      <c r="ZZ11" s="242"/>
      <c r="AAA11" s="242"/>
      <c r="AAB11" s="242"/>
      <c r="AAC11" s="242"/>
      <c r="AAD11" s="242"/>
      <c r="AAE11" s="242"/>
      <c r="AAF11" s="242"/>
      <c r="AAG11" s="242"/>
      <c r="AAH11" s="242"/>
      <c r="AAI11" s="242"/>
      <c r="AAJ11" s="242"/>
      <c r="AAK11" s="242"/>
      <c r="AAL11" s="242"/>
      <c r="AAM11" s="242"/>
      <c r="AAN11" s="242"/>
      <c r="AAO11" s="242"/>
      <c r="AAP11" s="242"/>
      <c r="AAQ11" s="242"/>
      <c r="AAR11" s="242"/>
      <c r="AAS11" s="242"/>
      <c r="AAT11" s="242"/>
      <c r="AAU11" s="242"/>
      <c r="AAV11" s="242"/>
      <c r="AAW11" s="242"/>
      <c r="AAX11" s="242"/>
      <c r="AAY11" s="242"/>
      <c r="AAZ11" s="242"/>
      <c r="ABA11" s="242"/>
      <c r="ABB11" s="242"/>
      <c r="ABC11" s="242"/>
      <c r="ABD11" s="242"/>
      <c r="ABE11" s="242"/>
      <c r="ABF11" s="242"/>
      <c r="ABG11" s="242"/>
      <c r="ABH11" s="242"/>
      <c r="ABI11" s="242"/>
      <c r="ABJ11" s="242"/>
      <c r="ABK11" s="242"/>
      <c r="ABL11" s="242"/>
      <c r="ABM11" s="242"/>
      <c r="ABN11" s="242"/>
      <c r="ABO11" s="242"/>
      <c r="ABP11" s="242"/>
      <c r="ABQ11" s="242"/>
      <c r="ABR11" s="242"/>
      <c r="ABS11" s="242"/>
      <c r="ABT11" s="242"/>
      <c r="ABU11" s="242"/>
      <c r="ABV11" s="242"/>
      <c r="ABW11" s="242"/>
      <c r="ABX11" s="242"/>
      <c r="ABY11" s="242"/>
      <c r="ABZ11" s="242"/>
      <c r="ACA11" s="242"/>
      <c r="ACB11" s="242"/>
      <c r="ACC11" s="242"/>
      <c r="ACD11" s="242"/>
      <c r="ACE11" s="242"/>
      <c r="ACF11" s="242"/>
      <c r="ACG11" s="242"/>
      <c r="ACH11" s="242"/>
      <c r="ACI11" s="242"/>
      <c r="ACJ11" s="242"/>
      <c r="ACK11" s="242"/>
      <c r="ACL11" s="242"/>
      <c r="ACM11" s="242"/>
      <c r="ACN11" s="242"/>
      <c r="ACO11" s="242"/>
      <c r="ACP11" s="242"/>
      <c r="ACQ11" s="242"/>
      <c r="ACR11" s="242"/>
      <c r="ACS11" s="242"/>
      <c r="ACT11" s="242"/>
      <c r="ACU11" s="242"/>
      <c r="ACV11" s="242"/>
      <c r="ACW11" s="242"/>
      <c r="ACX11" s="242"/>
      <c r="ACY11" s="242"/>
      <c r="ACZ11" s="242"/>
      <c r="ADA11" s="242"/>
      <c r="ADB11" s="242"/>
      <c r="ADC11" s="242"/>
      <c r="ADD11" s="242"/>
      <c r="ADE11" s="242"/>
      <c r="ADF11" s="242"/>
      <c r="ADG11" s="242"/>
      <c r="ADH11" s="242"/>
      <c r="ADI11" s="242"/>
      <c r="ADJ11" s="242"/>
      <c r="ADK11" s="242"/>
      <c r="ADL11" s="242"/>
      <c r="ADM11" s="242"/>
      <c r="ADN11" s="242"/>
      <c r="ADO11" s="242"/>
      <c r="ADP11" s="242"/>
      <c r="ADQ11" s="242"/>
      <c r="ADR11" s="242"/>
      <c r="ADS11" s="242"/>
      <c r="ADT11" s="242"/>
      <c r="ADU11" s="242"/>
      <c r="ADV11" s="242"/>
      <c r="ADW11" s="242"/>
      <c r="ADX11" s="242"/>
      <c r="ADY11" s="242"/>
      <c r="ADZ11" s="242"/>
      <c r="AEA11" s="242"/>
      <c r="AEB11" s="242"/>
      <c r="AEC11" s="242"/>
      <c r="AED11" s="242"/>
      <c r="AEE11" s="242"/>
      <c r="AEF11" s="242"/>
      <c r="AEG11" s="242"/>
      <c r="AEH11" s="242"/>
      <c r="AEI11" s="242"/>
      <c r="AEJ11" s="242"/>
      <c r="AEK11" s="242"/>
      <c r="AEL11" s="242"/>
      <c r="AEM11" s="242"/>
      <c r="AEN11" s="242"/>
      <c r="AEO11" s="242"/>
      <c r="AEP11" s="242"/>
      <c r="AEQ11" s="242"/>
      <c r="AER11" s="242"/>
      <c r="AES11" s="242"/>
      <c r="AET11" s="242"/>
      <c r="AEU11" s="242"/>
      <c r="AEV11" s="242"/>
      <c r="AEW11" s="242"/>
      <c r="AEX11" s="242"/>
      <c r="AEY11" s="242"/>
      <c r="AEZ11" s="242"/>
      <c r="AFA11" s="242"/>
      <c r="AFB11" s="242"/>
      <c r="AFC11" s="242"/>
      <c r="AFD11" s="242"/>
      <c r="AFE11" s="242"/>
      <c r="AFF11" s="242"/>
      <c r="AFG11" s="242"/>
      <c r="AFH11" s="242"/>
      <c r="AFI11" s="242"/>
      <c r="AFJ11" s="242"/>
      <c r="AFK11" s="242"/>
      <c r="AFL11" s="242"/>
      <c r="AFM11" s="242"/>
      <c r="AFN11" s="242"/>
      <c r="AFO11" s="242"/>
      <c r="AFP11" s="242"/>
      <c r="AFQ11" s="242"/>
      <c r="AFR11" s="242"/>
      <c r="AFS11" s="242"/>
      <c r="AFT11" s="242"/>
      <c r="AFU11" s="242"/>
      <c r="AFV11" s="242"/>
      <c r="AFW11" s="242"/>
      <c r="AFX11" s="242"/>
      <c r="AFY11" s="242"/>
      <c r="AFZ11" s="242"/>
      <c r="AGA11" s="242"/>
      <c r="AGB11" s="242"/>
      <c r="AGC11" s="242"/>
      <c r="AGD11" s="242"/>
      <c r="AGE11" s="242"/>
      <c r="AGF11" s="242"/>
      <c r="AGG11" s="242"/>
      <c r="AGH11" s="242"/>
      <c r="AGI11" s="242"/>
      <c r="AGJ11" s="242"/>
      <c r="AGK11" s="242"/>
      <c r="AGL11" s="242"/>
      <c r="AGM11" s="242"/>
      <c r="AGN11" s="242"/>
      <c r="AGO11" s="242"/>
      <c r="AGP11" s="242"/>
      <c r="AGQ11" s="242"/>
      <c r="AGR11" s="242"/>
      <c r="AGS11" s="242"/>
      <c r="AGT11" s="242"/>
      <c r="AGU11" s="242"/>
      <c r="AGV11" s="242"/>
      <c r="AGW11" s="242"/>
      <c r="AGX11" s="242"/>
      <c r="AGY11" s="242"/>
      <c r="AGZ11" s="242"/>
      <c r="AHA11" s="242"/>
      <c r="AHB11" s="242"/>
      <c r="AHC11" s="242"/>
      <c r="AHD11" s="242"/>
      <c r="AHE11" s="242"/>
      <c r="AHF11" s="242"/>
      <c r="AHG11" s="242"/>
      <c r="AHH11" s="242"/>
      <c r="AHI11" s="242"/>
      <c r="AHJ11" s="242"/>
      <c r="AHK11" s="242"/>
      <c r="AHL11" s="242"/>
      <c r="AHM11" s="242"/>
      <c r="AHN11" s="242"/>
      <c r="AHO11" s="242"/>
      <c r="AHP11" s="242"/>
      <c r="AHQ11" s="242"/>
      <c r="AHR11" s="242"/>
      <c r="AHS11" s="242"/>
      <c r="AHT11" s="242"/>
      <c r="AHU11" s="242"/>
      <c r="AHV11" s="242"/>
      <c r="AHW11" s="242"/>
      <c r="AHX11" s="242"/>
      <c r="AHY11" s="242"/>
      <c r="AHZ11" s="242"/>
      <c r="AIA11" s="242"/>
      <c r="AIB11" s="242"/>
      <c r="AIC11" s="242"/>
      <c r="AID11" s="242"/>
      <c r="AIE11" s="242"/>
      <c r="AIF11" s="242"/>
      <c r="AIG11" s="242"/>
      <c r="AIH11" s="242"/>
      <c r="AII11" s="242"/>
      <c r="AIJ11" s="242"/>
      <c r="AIK11" s="242"/>
      <c r="AIL11" s="242"/>
      <c r="AIM11" s="242"/>
      <c r="AIN11" s="242"/>
      <c r="AIO11" s="242"/>
      <c r="AIP11" s="242"/>
      <c r="AIQ11" s="242"/>
      <c r="AIR11" s="242"/>
      <c r="AIS11" s="242"/>
      <c r="AIT11" s="242"/>
      <c r="AIU11" s="242"/>
      <c r="AIV11" s="242"/>
      <c r="AIW11" s="242"/>
      <c r="AIX11" s="242"/>
      <c r="AIY11" s="242"/>
      <c r="AIZ11" s="242"/>
      <c r="AJA11" s="242"/>
      <c r="AJB11" s="242"/>
      <c r="AJC11" s="242"/>
      <c r="AJD11" s="242"/>
      <c r="AJE11" s="242"/>
      <c r="AJF11" s="242"/>
      <c r="AJG11" s="242"/>
      <c r="AJH11" s="242"/>
      <c r="AJI11" s="242"/>
      <c r="AJJ11" s="242"/>
      <c r="AJK11" s="242"/>
      <c r="AJL11" s="242"/>
      <c r="AJM11" s="242"/>
      <c r="AJN11" s="242"/>
      <c r="AJO11" s="242"/>
      <c r="AJP11" s="242"/>
      <c r="AJQ11" s="242"/>
      <c r="AJR11" s="242"/>
      <c r="AJS11" s="242"/>
      <c r="AJT11" s="242"/>
      <c r="AJU11" s="242"/>
      <c r="AJV11" s="242"/>
      <c r="AJW11" s="242"/>
      <c r="AJX11" s="242"/>
      <c r="AJY11" s="242"/>
      <c r="AJZ11" s="242"/>
      <c r="AKA11" s="242"/>
      <c r="AKB11" s="242"/>
      <c r="AKC11" s="242"/>
      <c r="AKD11" s="242"/>
      <c r="AKE11" s="242"/>
      <c r="AKF11" s="242"/>
      <c r="AKG11" s="242"/>
      <c r="AKH11" s="242"/>
      <c r="AKI11" s="242"/>
      <c r="AKJ11" s="242"/>
      <c r="AKK11" s="242"/>
      <c r="AKL11" s="242"/>
      <c r="AKM11" s="242"/>
      <c r="AKN11" s="242"/>
      <c r="AKO11" s="242"/>
      <c r="AKP11" s="242"/>
      <c r="AKQ11" s="242"/>
      <c r="AKR11" s="242"/>
      <c r="AKS11" s="242"/>
      <c r="AKT11" s="242"/>
      <c r="AKU11" s="242"/>
      <c r="AKV11" s="242"/>
      <c r="AKW11" s="242"/>
      <c r="AKX11" s="242"/>
      <c r="AKY11" s="242"/>
      <c r="AKZ11" s="242"/>
      <c r="ALA11" s="242"/>
      <c r="ALB11" s="242"/>
      <c r="ALC11" s="242"/>
      <c r="ALD11" s="242"/>
      <c r="ALE11" s="242"/>
      <c r="ALF11" s="242"/>
      <c r="ALG11" s="242"/>
      <c r="ALH11" s="242"/>
      <c r="ALI11" s="242"/>
      <c r="ALJ11" s="242"/>
      <c r="ALK11" s="242"/>
      <c r="ALL11" s="242"/>
      <c r="ALM11" s="242"/>
      <c r="ALN11" s="242"/>
      <c r="ALO11" s="242"/>
      <c r="ALP11" s="242"/>
      <c r="ALQ11" s="242"/>
      <c r="ALR11" s="242"/>
      <c r="ALS11" s="242"/>
      <c r="ALT11" s="242"/>
      <c r="ALU11" s="242"/>
      <c r="ALV11" s="242"/>
      <c r="ALW11" s="242"/>
      <c r="ALX11" s="242"/>
      <c r="ALY11" s="242"/>
      <c r="ALZ11" s="242"/>
      <c r="AMA11" s="242"/>
      <c r="AMB11" s="244"/>
      <c r="AMC11" s="244"/>
      <c r="AMD11" s="244"/>
      <c r="AME11" s="244"/>
      <c r="AMF11" s="244"/>
      <c r="AMG11" s="244"/>
      <c r="AMH11" s="244"/>
      <c r="AMI11" s="244"/>
      <c r="AMJ11" s="244"/>
    </row>
    <row r="12" spans="1:1024" ht="14.25">
      <c r="A12" s="222" t="s">
        <v>21</v>
      </c>
      <c r="B12" s="222" t="s">
        <v>472</v>
      </c>
      <c r="C12" s="222" t="s">
        <v>473</v>
      </c>
      <c r="D12" s="222"/>
      <c r="E12" s="224"/>
      <c r="F12" s="245" t="s">
        <v>440</v>
      </c>
      <c r="G12" s="246"/>
      <c r="H12" s="224">
        <v>6</v>
      </c>
      <c r="I12" s="222" t="s">
        <v>26</v>
      </c>
      <c r="J12" s="236">
        <v>1.2200000000000001E-2</v>
      </c>
      <c r="K12" s="216">
        <f t="shared" si="0"/>
        <v>7.3200000000000001E-2</v>
      </c>
      <c r="L12" s="226"/>
      <c r="M12" s="237">
        <v>1.46E-2</v>
      </c>
      <c r="N12" s="216">
        <f t="shared" si="1"/>
        <v>8.7599999999999997E-2</v>
      </c>
      <c r="O12" s="226"/>
      <c r="P12" s="238">
        <v>6100</v>
      </c>
      <c r="Q12" s="220" t="s">
        <v>882</v>
      </c>
      <c r="R12" s="221"/>
      <c r="S12" s="221"/>
      <c r="T12" s="222" t="s">
        <v>883</v>
      </c>
      <c r="U12" s="206" t="s">
        <v>416</v>
      </c>
      <c r="V12" s="239" t="s">
        <v>475</v>
      </c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  <c r="IW12" s="206"/>
      <c r="IX12" s="206"/>
      <c r="IY12" s="206"/>
      <c r="IZ12" s="206"/>
      <c r="JA12" s="206"/>
      <c r="JB12" s="206"/>
      <c r="JC12" s="206"/>
      <c r="JD12" s="206"/>
      <c r="JE12" s="206"/>
      <c r="JF12" s="206"/>
      <c r="JG12" s="206"/>
      <c r="JH12" s="206"/>
      <c r="JI12" s="206"/>
      <c r="JJ12" s="206"/>
      <c r="JK12" s="206"/>
      <c r="JL12" s="206"/>
      <c r="JM12" s="206"/>
      <c r="JN12" s="206"/>
      <c r="JO12" s="206"/>
      <c r="JP12" s="206"/>
      <c r="JQ12" s="206"/>
      <c r="JR12" s="206"/>
      <c r="JS12" s="206"/>
      <c r="JT12" s="206"/>
      <c r="JU12" s="206"/>
      <c r="JV12" s="206"/>
      <c r="JW12" s="206"/>
      <c r="JX12" s="206"/>
      <c r="JY12" s="206"/>
      <c r="JZ12" s="206"/>
      <c r="KA12" s="206"/>
      <c r="KB12" s="206"/>
      <c r="KC12" s="206"/>
      <c r="KD12" s="206"/>
      <c r="KE12" s="206"/>
      <c r="KF12" s="206"/>
      <c r="KG12" s="206"/>
      <c r="KH12" s="206"/>
      <c r="KI12" s="206"/>
      <c r="KJ12" s="206"/>
      <c r="KK12" s="206"/>
      <c r="KL12" s="206"/>
      <c r="KM12" s="206"/>
      <c r="KN12" s="206"/>
      <c r="KO12" s="206"/>
      <c r="KP12" s="206"/>
      <c r="KQ12" s="206"/>
      <c r="KR12" s="206"/>
      <c r="KS12" s="206"/>
      <c r="KT12" s="206"/>
      <c r="KU12" s="206"/>
      <c r="KV12" s="206"/>
      <c r="KW12" s="206"/>
      <c r="KX12" s="206"/>
      <c r="KY12" s="206"/>
      <c r="KZ12" s="206"/>
      <c r="LA12" s="206"/>
      <c r="LB12" s="206"/>
      <c r="LC12" s="206"/>
      <c r="LD12" s="206"/>
      <c r="LE12" s="206"/>
      <c r="LF12" s="206"/>
      <c r="LG12" s="206"/>
      <c r="LH12" s="206"/>
      <c r="LI12" s="206"/>
      <c r="LJ12" s="206"/>
      <c r="LK12" s="206"/>
      <c r="LL12" s="206"/>
      <c r="LM12" s="206"/>
      <c r="LN12" s="206"/>
      <c r="LO12" s="206"/>
      <c r="LP12" s="206"/>
      <c r="LQ12" s="206"/>
      <c r="LR12" s="206"/>
      <c r="LS12" s="206"/>
      <c r="LT12" s="206"/>
      <c r="LU12" s="206"/>
      <c r="LV12" s="206"/>
      <c r="LW12" s="206"/>
      <c r="LX12" s="206"/>
      <c r="LY12" s="206"/>
      <c r="LZ12" s="206"/>
      <c r="MA12" s="206"/>
      <c r="MB12" s="206"/>
      <c r="MC12" s="206"/>
      <c r="MD12" s="206"/>
      <c r="ME12" s="206"/>
      <c r="MF12" s="206"/>
      <c r="MG12" s="206"/>
      <c r="MH12" s="206"/>
      <c r="MI12" s="206"/>
      <c r="MJ12" s="206"/>
      <c r="MK12" s="206"/>
      <c r="ML12" s="206"/>
      <c r="MM12" s="206"/>
      <c r="MN12" s="206"/>
      <c r="MO12" s="206"/>
      <c r="MP12" s="206"/>
      <c r="MQ12" s="206"/>
      <c r="MR12" s="206"/>
      <c r="MS12" s="206"/>
      <c r="MT12" s="206"/>
      <c r="MU12" s="206"/>
      <c r="MV12" s="206"/>
      <c r="MW12" s="206"/>
      <c r="MX12" s="206"/>
      <c r="MY12" s="206"/>
      <c r="MZ12" s="206"/>
      <c r="NA12" s="206"/>
      <c r="NB12" s="206"/>
      <c r="NC12" s="206"/>
      <c r="ND12" s="206"/>
      <c r="NE12" s="206"/>
      <c r="NF12" s="206"/>
      <c r="NG12" s="206"/>
      <c r="NH12" s="206"/>
      <c r="NI12" s="206"/>
      <c r="NJ12" s="206"/>
      <c r="NK12" s="206"/>
      <c r="NL12" s="206"/>
      <c r="NM12" s="206"/>
      <c r="NN12" s="206"/>
      <c r="NO12" s="206"/>
      <c r="NP12" s="206"/>
      <c r="NQ12" s="206"/>
      <c r="NR12" s="206"/>
      <c r="NS12" s="206"/>
      <c r="NT12" s="206"/>
      <c r="NU12" s="206"/>
      <c r="NV12" s="206"/>
      <c r="NW12" s="206"/>
      <c r="NX12" s="206"/>
      <c r="NY12" s="206"/>
      <c r="NZ12" s="206"/>
      <c r="OA12" s="206"/>
      <c r="OB12" s="206"/>
      <c r="OC12" s="206"/>
      <c r="OD12" s="206"/>
      <c r="OE12" s="206"/>
      <c r="OF12" s="206"/>
      <c r="OG12" s="206"/>
      <c r="OH12" s="206"/>
      <c r="OI12" s="206"/>
      <c r="OJ12" s="206"/>
      <c r="OK12" s="206"/>
      <c r="OL12" s="206"/>
      <c r="OM12" s="206"/>
      <c r="ON12" s="206"/>
      <c r="OO12" s="206"/>
      <c r="OP12" s="206"/>
      <c r="OQ12" s="206"/>
      <c r="OR12" s="206"/>
      <c r="OS12" s="206"/>
      <c r="OT12" s="206"/>
      <c r="OU12" s="206"/>
      <c r="OV12" s="206"/>
      <c r="OW12" s="206"/>
      <c r="OX12" s="206"/>
      <c r="OY12" s="206"/>
      <c r="OZ12" s="206"/>
      <c r="PA12" s="206"/>
      <c r="PB12" s="206"/>
      <c r="PC12" s="206"/>
      <c r="PD12" s="206"/>
      <c r="PE12" s="206"/>
      <c r="PF12" s="206"/>
      <c r="PG12" s="206"/>
      <c r="PH12" s="206"/>
      <c r="PI12" s="206"/>
      <c r="PJ12" s="206"/>
      <c r="PK12" s="206"/>
      <c r="PL12" s="206"/>
      <c r="PM12" s="206"/>
      <c r="PN12" s="206"/>
      <c r="PO12" s="206"/>
      <c r="PP12" s="206"/>
      <c r="PQ12" s="206"/>
      <c r="PR12" s="206"/>
      <c r="PS12" s="206"/>
      <c r="PT12" s="206"/>
      <c r="PU12" s="206"/>
      <c r="PV12" s="206"/>
      <c r="PW12" s="206"/>
      <c r="PX12" s="206"/>
      <c r="PY12" s="206"/>
      <c r="PZ12" s="206"/>
      <c r="QA12" s="206"/>
      <c r="QB12" s="206"/>
      <c r="QC12" s="206"/>
      <c r="QD12" s="206"/>
      <c r="QE12" s="206"/>
      <c r="QF12" s="206"/>
      <c r="QG12" s="206"/>
      <c r="QH12" s="206"/>
      <c r="QI12" s="206"/>
      <c r="QJ12" s="206"/>
      <c r="QK12" s="206"/>
      <c r="QL12" s="206"/>
      <c r="QM12" s="206"/>
      <c r="QN12" s="206"/>
      <c r="QO12" s="206"/>
      <c r="QP12" s="206"/>
      <c r="QQ12" s="206"/>
      <c r="QR12" s="206"/>
      <c r="QS12" s="206"/>
      <c r="QT12" s="206"/>
      <c r="QU12" s="206"/>
      <c r="QV12" s="206"/>
      <c r="QW12" s="206"/>
      <c r="QX12" s="206"/>
      <c r="QY12" s="206"/>
      <c r="QZ12" s="206"/>
      <c r="RA12" s="206"/>
      <c r="RB12" s="206"/>
      <c r="RC12" s="206"/>
      <c r="RD12" s="206"/>
      <c r="RE12" s="206"/>
      <c r="RF12" s="206"/>
      <c r="RG12" s="206"/>
      <c r="RH12" s="206"/>
      <c r="RI12" s="206"/>
      <c r="RJ12" s="206"/>
      <c r="RK12" s="206"/>
      <c r="RL12" s="206"/>
      <c r="RM12" s="206"/>
      <c r="RN12" s="206"/>
      <c r="RO12" s="206"/>
      <c r="RP12" s="206"/>
      <c r="RQ12" s="206"/>
      <c r="RR12" s="206"/>
      <c r="RS12" s="206"/>
      <c r="RT12" s="206"/>
      <c r="RU12" s="206"/>
      <c r="RV12" s="206"/>
      <c r="RW12" s="206"/>
      <c r="RX12" s="206"/>
      <c r="RY12" s="206"/>
      <c r="RZ12" s="206"/>
      <c r="SA12" s="206"/>
      <c r="SB12" s="206"/>
      <c r="SC12" s="206"/>
      <c r="SD12" s="206"/>
      <c r="SE12" s="206"/>
      <c r="SF12" s="206"/>
      <c r="SG12" s="206"/>
      <c r="SH12" s="206"/>
      <c r="SI12" s="206"/>
      <c r="SJ12" s="206"/>
      <c r="SK12" s="206"/>
      <c r="SL12" s="206"/>
      <c r="SM12" s="206"/>
      <c r="SN12" s="206"/>
      <c r="SO12" s="206"/>
      <c r="SP12" s="206"/>
      <c r="SQ12" s="206"/>
      <c r="SR12" s="206"/>
      <c r="SS12" s="206"/>
      <c r="ST12" s="206"/>
      <c r="SU12" s="206"/>
      <c r="SV12" s="206"/>
      <c r="SW12" s="206"/>
      <c r="SX12" s="206"/>
      <c r="SY12" s="206"/>
      <c r="SZ12" s="206"/>
      <c r="TA12" s="206"/>
      <c r="TB12" s="206"/>
      <c r="TC12" s="206"/>
      <c r="TD12" s="206"/>
      <c r="TE12" s="206"/>
      <c r="TF12" s="206"/>
      <c r="TG12" s="206"/>
      <c r="TH12" s="206"/>
      <c r="TI12" s="206"/>
      <c r="TJ12" s="206"/>
      <c r="TK12" s="206"/>
      <c r="TL12" s="206"/>
      <c r="TM12" s="206"/>
      <c r="TN12" s="206"/>
      <c r="TO12" s="206"/>
      <c r="TP12" s="206"/>
      <c r="TQ12" s="206"/>
      <c r="TR12" s="206"/>
      <c r="TS12" s="206"/>
      <c r="TT12" s="206"/>
      <c r="TU12" s="206"/>
      <c r="TV12" s="206"/>
      <c r="TW12" s="206"/>
      <c r="TX12" s="206"/>
      <c r="TY12" s="206"/>
      <c r="TZ12" s="206"/>
      <c r="UA12" s="206"/>
      <c r="UB12" s="206"/>
      <c r="UC12" s="206"/>
      <c r="UD12" s="206"/>
      <c r="UE12" s="206"/>
      <c r="UF12" s="206"/>
      <c r="UG12" s="206"/>
      <c r="UH12" s="206"/>
      <c r="UI12" s="206"/>
      <c r="UJ12" s="206"/>
      <c r="UK12" s="206"/>
      <c r="UL12" s="206"/>
      <c r="UM12" s="206"/>
      <c r="UN12" s="206"/>
      <c r="UO12" s="206"/>
      <c r="UP12" s="206"/>
      <c r="UQ12" s="206"/>
      <c r="UR12" s="206"/>
      <c r="US12" s="206"/>
      <c r="UT12" s="206"/>
      <c r="UU12" s="206"/>
      <c r="UV12" s="206"/>
      <c r="UW12" s="206"/>
      <c r="UX12" s="206"/>
      <c r="UY12" s="206"/>
      <c r="UZ12" s="206"/>
      <c r="VA12" s="206"/>
      <c r="VB12" s="206"/>
      <c r="VC12" s="206"/>
      <c r="VD12" s="206"/>
      <c r="VE12" s="206"/>
      <c r="VF12" s="206"/>
      <c r="VG12" s="206"/>
      <c r="VH12" s="206"/>
      <c r="VI12" s="206"/>
      <c r="VJ12" s="206"/>
      <c r="VK12" s="206"/>
      <c r="VL12" s="206"/>
      <c r="VM12" s="206"/>
      <c r="VN12" s="206"/>
      <c r="VO12" s="206"/>
      <c r="VP12" s="206"/>
      <c r="VQ12" s="206"/>
      <c r="VR12" s="206"/>
      <c r="VS12" s="206"/>
      <c r="VT12" s="206"/>
      <c r="VU12" s="206"/>
      <c r="VV12" s="206"/>
      <c r="VW12" s="206"/>
      <c r="VX12" s="206"/>
      <c r="VY12" s="206"/>
      <c r="VZ12" s="206"/>
      <c r="WA12" s="206"/>
      <c r="WB12" s="206"/>
      <c r="WC12" s="206"/>
      <c r="WD12" s="206"/>
      <c r="WE12" s="206"/>
      <c r="WF12" s="206"/>
      <c r="WG12" s="206"/>
      <c r="WH12" s="206"/>
      <c r="WI12" s="206"/>
      <c r="WJ12" s="206"/>
      <c r="WK12" s="206"/>
      <c r="WL12" s="206"/>
      <c r="WM12" s="206"/>
      <c r="WN12" s="206"/>
      <c r="WO12" s="206"/>
      <c r="WP12" s="206"/>
      <c r="WQ12" s="206"/>
      <c r="WR12" s="206"/>
      <c r="WS12" s="206"/>
      <c r="WT12" s="206"/>
      <c r="WU12" s="206"/>
      <c r="WV12" s="206"/>
      <c r="WW12" s="206"/>
      <c r="WX12" s="206"/>
      <c r="WY12" s="206"/>
      <c r="WZ12" s="206"/>
      <c r="XA12" s="206"/>
      <c r="XB12" s="206"/>
      <c r="XC12" s="206"/>
      <c r="XD12" s="206"/>
      <c r="XE12" s="206"/>
      <c r="XF12" s="206"/>
      <c r="XG12" s="206"/>
      <c r="XH12" s="206"/>
      <c r="XI12" s="206"/>
      <c r="XJ12" s="206"/>
      <c r="XK12" s="206"/>
      <c r="XL12" s="206"/>
      <c r="XM12" s="206"/>
      <c r="XN12" s="206"/>
      <c r="XO12" s="206"/>
      <c r="XP12" s="206"/>
      <c r="XQ12" s="206"/>
      <c r="XR12" s="206"/>
      <c r="XS12" s="206"/>
      <c r="XT12" s="206"/>
      <c r="XU12" s="206"/>
      <c r="XV12" s="206"/>
      <c r="XW12" s="206"/>
      <c r="XX12" s="206"/>
      <c r="XY12" s="206"/>
      <c r="XZ12" s="206"/>
      <c r="YA12" s="206"/>
      <c r="YB12" s="206"/>
      <c r="YC12" s="206"/>
      <c r="YD12" s="206"/>
      <c r="YE12" s="206"/>
      <c r="YF12" s="206"/>
      <c r="YG12" s="206"/>
      <c r="YH12" s="206"/>
      <c r="YI12" s="206"/>
      <c r="YJ12" s="206"/>
      <c r="YK12" s="206"/>
      <c r="YL12" s="206"/>
      <c r="YM12" s="206"/>
      <c r="YN12" s="206"/>
      <c r="YO12" s="206"/>
      <c r="YP12" s="206"/>
      <c r="YQ12" s="206"/>
      <c r="YR12" s="206"/>
      <c r="YS12" s="206"/>
      <c r="YT12" s="206"/>
      <c r="YU12" s="206"/>
      <c r="YV12" s="206"/>
      <c r="YW12" s="206"/>
      <c r="YX12" s="206"/>
      <c r="YY12" s="206"/>
      <c r="YZ12" s="206"/>
      <c r="ZA12" s="206"/>
      <c r="ZB12" s="206"/>
      <c r="ZC12" s="206"/>
      <c r="ZD12" s="206"/>
      <c r="ZE12" s="206"/>
      <c r="ZF12" s="206"/>
      <c r="ZG12" s="206"/>
      <c r="ZH12" s="206"/>
      <c r="ZI12" s="206"/>
      <c r="ZJ12" s="206"/>
      <c r="ZK12" s="206"/>
      <c r="ZL12" s="206"/>
      <c r="ZM12" s="206"/>
      <c r="ZN12" s="206"/>
      <c r="ZO12" s="206"/>
      <c r="ZP12" s="206"/>
      <c r="ZQ12" s="206"/>
      <c r="ZR12" s="206"/>
      <c r="ZS12" s="206"/>
      <c r="ZT12" s="206"/>
      <c r="ZU12" s="206"/>
      <c r="ZV12" s="206"/>
      <c r="ZW12" s="206"/>
      <c r="ZX12" s="206"/>
      <c r="ZY12" s="206"/>
      <c r="ZZ12" s="206"/>
      <c r="AAA12" s="206"/>
      <c r="AAB12" s="206"/>
      <c r="AAC12" s="206"/>
      <c r="AAD12" s="206"/>
      <c r="AAE12" s="206"/>
      <c r="AAF12" s="206"/>
      <c r="AAG12" s="206"/>
      <c r="AAH12" s="206"/>
      <c r="AAI12" s="206"/>
      <c r="AAJ12" s="206"/>
      <c r="AAK12" s="206"/>
      <c r="AAL12" s="206"/>
      <c r="AAM12" s="206"/>
      <c r="AAN12" s="206"/>
      <c r="AAO12" s="206"/>
      <c r="AAP12" s="206"/>
      <c r="AAQ12" s="206"/>
      <c r="AAR12" s="206"/>
      <c r="AAS12" s="206"/>
      <c r="AAT12" s="206"/>
      <c r="AAU12" s="206"/>
      <c r="AAV12" s="206"/>
      <c r="AAW12" s="206"/>
      <c r="AAX12" s="206"/>
      <c r="AAY12" s="206"/>
      <c r="AAZ12" s="206"/>
      <c r="ABA12" s="206"/>
      <c r="ABB12" s="206"/>
      <c r="ABC12" s="206"/>
      <c r="ABD12" s="206"/>
      <c r="ABE12" s="206"/>
      <c r="ABF12" s="206"/>
      <c r="ABG12" s="206"/>
      <c r="ABH12" s="206"/>
      <c r="ABI12" s="206"/>
      <c r="ABJ12" s="206"/>
      <c r="ABK12" s="206"/>
      <c r="ABL12" s="206"/>
      <c r="ABM12" s="206"/>
      <c r="ABN12" s="206"/>
      <c r="ABO12" s="206"/>
      <c r="ABP12" s="206"/>
      <c r="ABQ12" s="206"/>
      <c r="ABR12" s="206"/>
      <c r="ABS12" s="206"/>
      <c r="ABT12" s="206"/>
      <c r="ABU12" s="206"/>
      <c r="ABV12" s="206"/>
      <c r="ABW12" s="206"/>
      <c r="ABX12" s="206"/>
      <c r="ABY12" s="206"/>
      <c r="ABZ12" s="206"/>
      <c r="ACA12" s="206"/>
      <c r="ACB12" s="206"/>
      <c r="ACC12" s="206"/>
      <c r="ACD12" s="206"/>
      <c r="ACE12" s="206"/>
      <c r="ACF12" s="206"/>
      <c r="ACG12" s="206"/>
      <c r="ACH12" s="206"/>
      <c r="ACI12" s="206"/>
      <c r="ACJ12" s="206"/>
      <c r="ACK12" s="206"/>
      <c r="ACL12" s="206"/>
      <c r="ACM12" s="206"/>
      <c r="ACN12" s="206"/>
      <c r="ACO12" s="206"/>
      <c r="ACP12" s="206"/>
      <c r="ACQ12" s="206"/>
      <c r="ACR12" s="206"/>
      <c r="ACS12" s="206"/>
      <c r="ACT12" s="206"/>
      <c r="ACU12" s="206"/>
      <c r="ACV12" s="206"/>
      <c r="ACW12" s="206"/>
      <c r="ACX12" s="206"/>
      <c r="ACY12" s="206"/>
      <c r="ACZ12" s="206"/>
      <c r="ADA12" s="206"/>
      <c r="ADB12" s="206"/>
      <c r="ADC12" s="206"/>
      <c r="ADD12" s="206"/>
      <c r="ADE12" s="206"/>
      <c r="ADF12" s="206"/>
      <c r="ADG12" s="206"/>
      <c r="ADH12" s="206"/>
      <c r="ADI12" s="206"/>
      <c r="ADJ12" s="206"/>
      <c r="ADK12" s="206"/>
      <c r="ADL12" s="206"/>
      <c r="ADM12" s="206"/>
      <c r="ADN12" s="206"/>
      <c r="ADO12" s="206"/>
      <c r="ADP12" s="206"/>
      <c r="ADQ12" s="206"/>
      <c r="ADR12" s="206"/>
      <c r="ADS12" s="206"/>
      <c r="ADT12" s="206"/>
      <c r="ADU12" s="206"/>
      <c r="ADV12" s="206"/>
      <c r="ADW12" s="206"/>
      <c r="ADX12" s="206"/>
      <c r="ADY12" s="206"/>
      <c r="ADZ12" s="206"/>
      <c r="AEA12" s="206"/>
      <c r="AEB12" s="206"/>
      <c r="AEC12" s="206"/>
      <c r="AED12" s="206"/>
      <c r="AEE12" s="206"/>
      <c r="AEF12" s="206"/>
      <c r="AEG12" s="206"/>
      <c r="AEH12" s="206"/>
      <c r="AEI12" s="206"/>
      <c r="AEJ12" s="206"/>
      <c r="AEK12" s="206"/>
      <c r="AEL12" s="206"/>
      <c r="AEM12" s="206"/>
      <c r="AEN12" s="206"/>
      <c r="AEO12" s="206"/>
      <c r="AEP12" s="206"/>
      <c r="AEQ12" s="206"/>
      <c r="AER12" s="206"/>
      <c r="AES12" s="206"/>
      <c r="AET12" s="206"/>
      <c r="AEU12" s="206"/>
      <c r="AEV12" s="206"/>
      <c r="AEW12" s="206"/>
      <c r="AEX12" s="206"/>
      <c r="AEY12" s="206"/>
      <c r="AEZ12" s="206"/>
      <c r="AFA12" s="206"/>
      <c r="AFB12" s="206"/>
      <c r="AFC12" s="206"/>
      <c r="AFD12" s="206"/>
      <c r="AFE12" s="206"/>
      <c r="AFF12" s="206"/>
      <c r="AFG12" s="206"/>
      <c r="AFH12" s="206"/>
      <c r="AFI12" s="206"/>
      <c r="AFJ12" s="206"/>
      <c r="AFK12" s="206"/>
      <c r="AFL12" s="206"/>
      <c r="AFM12" s="206"/>
      <c r="AFN12" s="206"/>
      <c r="AFO12" s="206"/>
      <c r="AFP12" s="206"/>
      <c r="AFQ12" s="206"/>
      <c r="AFR12" s="206"/>
      <c r="AFS12" s="206"/>
      <c r="AFT12" s="206"/>
      <c r="AFU12" s="206"/>
      <c r="AFV12" s="206"/>
      <c r="AFW12" s="206"/>
      <c r="AFX12" s="206"/>
      <c r="AFY12" s="206"/>
      <c r="AFZ12" s="206"/>
      <c r="AGA12" s="206"/>
      <c r="AGB12" s="206"/>
      <c r="AGC12" s="206"/>
      <c r="AGD12" s="206"/>
      <c r="AGE12" s="206"/>
      <c r="AGF12" s="206"/>
      <c r="AGG12" s="206"/>
      <c r="AGH12" s="206"/>
      <c r="AGI12" s="206"/>
      <c r="AGJ12" s="206"/>
      <c r="AGK12" s="206"/>
      <c r="AGL12" s="206"/>
      <c r="AGM12" s="206"/>
      <c r="AGN12" s="206"/>
      <c r="AGO12" s="206"/>
      <c r="AGP12" s="206"/>
      <c r="AGQ12" s="206"/>
      <c r="AGR12" s="206"/>
      <c r="AGS12" s="206"/>
      <c r="AGT12" s="206"/>
      <c r="AGU12" s="206"/>
      <c r="AGV12" s="206"/>
      <c r="AGW12" s="206"/>
      <c r="AGX12" s="206"/>
      <c r="AGY12" s="206"/>
      <c r="AGZ12" s="206"/>
      <c r="AHA12" s="206"/>
      <c r="AHB12" s="206"/>
      <c r="AHC12" s="206"/>
      <c r="AHD12" s="206"/>
      <c r="AHE12" s="206"/>
      <c r="AHF12" s="206"/>
      <c r="AHG12" s="206"/>
      <c r="AHH12" s="206"/>
      <c r="AHI12" s="206"/>
      <c r="AHJ12" s="206"/>
      <c r="AHK12" s="206"/>
      <c r="AHL12" s="206"/>
      <c r="AHM12" s="206"/>
      <c r="AHN12" s="206"/>
      <c r="AHO12" s="206"/>
      <c r="AHP12" s="206"/>
      <c r="AHQ12" s="206"/>
      <c r="AHR12" s="206"/>
      <c r="AHS12" s="206"/>
      <c r="AHT12" s="206"/>
      <c r="AHU12" s="206"/>
      <c r="AHV12" s="206"/>
      <c r="AHW12" s="206"/>
      <c r="AHX12" s="206"/>
      <c r="AHY12" s="206"/>
      <c r="AHZ12" s="206"/>
      <c r="AIA12" s="206"/>
      <c r="AIB12" s="206"/>
      <c r="AIC12" s="206"/>
      <c r="AID12" s="206"/>
      <c r="AIE12" s="206"/>
      <c r="AIF12" s="206"/>
      <c r="AIG12" s="206"/>
      <c r="AIH12" s="206"/>
      <c r="AII12" s="206"/>
      <c r="AIJ12" s="206"/>
      <c r="AIK12" s="206"/>
      <c r="AIL12" s="206"/>
      <c r="AIM12" s="206"/>
      <c r="AIN12" s="206"/>
      <c r="AIO12" s="206"/>
      <c r="AIP12" s="206"/>
      <c r="AIQ12" s="206"/>
      <c r="AIR12" s="206"/>
      <c r="AIS12" s="206"/>
      <c r="AIT12" s="206"/>
      <c r="AIU12" s="206"/>
      <c r="AIV12" s="206"/>
      <c r="AIW12" s="206"/>
      <c r="AIX12" s="206"/>
      <c r="AIY12" s="206"/>
      <c r="AIZ12" s="206"/>
      <c r="AJA12" s="206"/>
      <c r="AJB12" s="206"/>
      <c r="AJC12" s="206"/>
      <c r="AJD12" s="206"/>
      <c r="AJE12" s="206"/>
      <c r="AJF12" s="206"/>
      <c r="AJG12" s="206"/>
      <c r="AJH12" s="206"/>
      <c r="AJI12" s="206"/>
      <c r="AJJ12" s="206"/>
      <c r="AJK12" s="206"/>
      <c r="AJL12" s="206"/>
      <c r="AJM12" s="206"/>
      <c r="AJN12" s="206"/>
      <c r="AJO12" s="206"/>
      <c r="AJP12" s="206"/>
      <c r="AJQ12" s="206"/>
      <c r="AJR12" s="206"/>
      <c r="AJS12" s="206"/>
      <c r="AJT12" s="206"/>
      <c r="AJU12" s="206"/>
      <c r="AJV12" s="206"/>
      <c r="AJW12" s="206"/>
      <c r="AJX12" s="206"/>
      <c r="AJY12" s="206"/>
      <c r="AJZ12" s="206"/>
      <c r="AKA12" s="206"/>
      <c r="AKB12" s="206"/>
      <c r="AKC12" s="206"/>
      <c r="AKD12" s="206"/>
      <c r="AKE12" s="206"/>
      <c r="AKF12" s="206"/>
      <c r="AKG12" s="206"/>
      <c r="AKH12" s="206"/>
      <c r="AKI12" s="206"/>
      <c r="AKJ12" s="206"/>
      <c r="AKK12" s="206"/>
      <c r="AKL12" s="206"/>
      <c r="AKM12" s="206"/>
      <c r="AKN12" s="206"/>
      <c r="AKO12" s="206"/>
      <c r="AKP12" s="206"/>
      <c r="AKQ12" s="206"/>
      <c r="AKR12" s="206"/>
      <c r="AKS12" s="206"/>
      <c r="AKT12" s="206"/>
      <c r="AKU12" s="206"/>
      <c r="AKV12" s="206"/>
      <c r="AKW12" s="206"/>
      <c r="AKX12" s="206"/>
      <c r="AKY12" s="206"/>
      <c r="AKZ12" s="206"/>
      <c r="ALA12" s="206"/>
      <c r="ALB12" s="206"/>
      <c r="ALC12" s="206"/>
      <c r="ALD12" s="206"/>
      <c r="ALE12" s="206"/>
      <c r="ALF12" s="206"/>
      <c r="ALG12" s="206"/>
      <c r="ALH12" s="206"/>
      <c r="ALI12" s="206"/>
      <c r="ALJ12" s="206"/>
      <c r="ALK12" s="206"/>
      <c r="ALL12" s="206"/>
      <c r="ALM12" s="206"/>
      <c r="ALN12" s="206"/>
      <c r="ALO12" s="206"/>
      <c r="ALP12" s="206"/>
      <c r="ALQ12" s="206"/>
      <c r="ALR12" s="206"/>
      <c r="ALS12" s="206"/>
      <c r="ALT12" s="206"/>
      <c r="ALU12" s="206"/>
      <c r="ALV12" s="206"/>
      <c r="ALW12" s="206"/>
      <c r="ALX12" s="206"/>
      <c r="ALY12" s="206"/>
      <c r="ALZ12" s="206"/>
      <c r="AMA12" s="206"/>
    </row>
    <row r="13" spans="1:1024" ht="14.25">
      <c r="A13" s="222" t="s">
        <v>21</v>
      </c>
      <c r="B13" s="222" t="s">
        <v>479</v>
      </c>
      <c r="C13" s="222" t="s">
        <v>480</v>
      </c>
      <c r="D13" s="222"/>
      <c r="E13" s="224"/>
      <c r="F13" s="245" t="s">
        <v>440</v>
      </c>
      <c r="G13" s="246"/>
      <c r="H13" s="224">
        <v>3</v>
      </c>
      <c r="I13" s="222" t="s">
        <v>26</v>
      </c>
      <c r="J13" s="236">
        <v>9.1999999999999998E-3</v>
      </c>
      <c r="K13" s="216">
        <f t="shared" si="0"/>
        <v>2.76E-2</v>
      </c>
      <c r="L13" s="211"/>
      <c r="M13" s="237">
        <v>9.1999999999999998E-3</v>
      </c>
      <c r="N13" s="216">
        <f t="shared" si="1"/>
        <v>2.76E-2</v>
      </c>
      <c r="O13" s="226"/>
      <c r="P13" s="238">
        <f>$U$1*H13</f>
        <v>3000</v>
      </c>
      <c r="Q13" s="220" t="s">
        <v>882</v>
      </c>
      <c r="R13" s="221"/>
      <c r="S13" s="221"/>
      <c r="T13" s="222" t="s">
        <v>881</v>
      </c>
      <c r="U13" s="206" t="s">
        <v>416</v>
      </c>
      <c r="V13" s="239" t="s">
        <v>482</v>
      </c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  <c r="IW13" s="206"/>
      <c r="IX13" s="206"/>
      <c r="IY13" s="206"/>
      <c r="IZ13" s="206"/>
      <c r="JA13" s="206"/>
      <c r="JB13" s="206"/>
      <c r="JC13" s="206"/>
      <c r="JD13" s="206"/>
      <c r="JE13" s="206"/>
      <c r="JF13" s="206"/>
      <c r="JG13" s="206"/>
      <c r="JH13" s="206"/>
      <c r="JI13" s="206"/>
      <c r="JJ13" s="206"/>
      <c r="JK13" s="206"/>
      <c r="JL13" s="206"/>
      <c r="JM13" s="206"/>
      <c r="JN13" s="206"/>
      <c r="JO13" s="206"/>
      <c r="JP13" s="206"/>
      <c r="JQ13" s="206"/>
      <c r="JR13" s="206"/>
      <c r="JS13" s="206"/>
      <c r="JT13" s="206"/>
      <c r="JU13" s="206"/>
      <c r="JV13" s="206"/>
      <c r="JW13" s="206"/>
      <c r="JX13" s="206"/>
      <c r="JY13" s="206"/>
      <c r="JZ13" s="206"/>
      <c r="KA13" s="206"/>
      <c r="KB13" s="206"/>
      <c r="KC13" s="206"/>
      <c r="KD13" s="206"/>
      <c r="KE13" s="206"/>
      <c r="KF13" s="206"/>
      <c r="KG13" s="206"/>
      <c r="KH13" s="206"/>
      <c r="KI13" s="206"/>
      <c r="KJ13" s="206"/>
      <c r="KK13" s="206"/>
      <c r="KL13" s="206"/>
      <c r="KM13" s="206"/>
      <c r="KN13" s="206"/>
      <c r="KO13" s="206"/>
      <c r="KP13" s="206"/>
      <c r="KQ13" s="206"/>
      <c r="KR13" s="206"/>
      <c r="KS13" s="206"/>
      <c r="KT13" s="206"/>
      <c r="KU13" s="206"/>
      <c r="KV13" s="206"/>
      <c r="KW13" s="206"/>
      <c r="KX13" s="206"/>
      <c r="KY13" s="206"/>
      <c r="KZ13" s="206"/>
      <c r="LA13" s="206"/>
      <c r="LB13" s="206"/>
      <c r="LC13" s="206"/>
      <c r="LD13" s="206"/>
      <c r="LE13" s="206"/>
      <c r="LF13" s="206"/>
      <c r="LG13" s="206"/>
      <c r="LH13" s="206"/>
      <c r="LI13" s="206"/>
      <c r="LJ13" s="206"/>
      <c r="LK13" s="206"/>
      <c r="LL13" s="206"/>
      <c r="LM13" s="206"/>
      <c r="LN13" s="206"/>
      <c r="LO13" s="206"/>
      <c r="LP13" s="206"/>
      <c r="LQ13" s="206"/>
      <c r="LR13" s="206"/>
      <c r="LS13" s="206"/>
      <c r="LT13" s="206"/>
      <c r="LU13" s="206"/>
      <c r="LV13" s="206"/>
      <c r="LW13" s="206"/>
      <c r="LX13" s="206"/>
      <c r="LY13" s="206"/>
      <c r="LZ13" s="206"/>
      <c r="MA13" s="206"/>
      <c r="MB13" s="206"/>
      <c r="MC13" s="206"/>
      <c r="MD13" s="206"/>
      <c r="ME13" s="206"/>
      <c r="MF13" s="206"/>
      <c r="MG13" s="206"/>
      <c r="MH13" s="206"/>
      <c r="MI13" s="206"/>
      <c r="MJ13" s="206"/>
      <c r="MK13" s="206"/>
      <c r="ML13" s="206"/>
      <c r="MM13" s="206"/>
      <c r="MN13" s="206"/>
      <c r="MO13" s="206"/>
      <c r="MP13" s="206"/>
      <c r="MQ13" s="206"/>
      <c r="MR13" s="206"/>
      <c r="MS13" s="206"/>
      <c r="MT13" s="206"/>
      <c r="MU13" s="206"/>
      <c r="MV13" s="206"/>
      <c r="MW13" s="206"/>
      <c r="MX13" s="206"/>
      <c r="MY13" s="206"/>
      <c r="MZ13" s="206"/>
      <c r="NA13" s="206"/>
      <c r="NB13" s="206"/>
      <c r="NC13" s="206"/>
      <c r="ND13" s="206"/>
      <c r="NE13" s="206"/>
      <c r="NF13" s="206"/>
      <c r="NG13" s="206"/>
      <c r="NH13" s="206"/>
      <c r="NI13" s="206"/>
      <c r="NJ13" s="206"/>
      <c r="NK13" s="206"/>
      <c r="NL13" s="206"/>
      <c r="NM13" s="206"/>
      <c r="NN13" s="206"/>
      <c r="NO13" s="206"/>
      <c r="NP13" s="206"/>
      <c r="NQ13" s="206"/>
      <c r="NR13" s="206"/>
      <c r="NS13" s="206"/>
      <c r="NT13" s="206"/>
      <c r="NU13" s="206"/>
      <c r="NV13" s="206"/>
      <c r="NW13" s="206"/>
      <c r="NX13" s="206"/>
      <c r="NY13" s="206"/>
      <c r="NZ13" s="206"/>
      <c r="OA13" s="206"/>
      <c r="OB13" s="206"/>
      <c r="OC13" s="206"/>
      <c r="OD13" s="206"/>
      <c r="OE13" s="206"/>
      <c r="OF13" s="206"/>
      <c r="OG13" s="206"/>
      <c r="OH13" s="206"/>
      <c r="OI13" s="206"/>
      <c r="OJ13" s="206"/>
      <c r="OK13" s="206"/>
      <c r="OL13" s="206"/>
      <c r="OM13" s="206"/>
      <c r="ON13" s="206"/>
      <c r="OO13" s="206"/>
      <c r="OP13" s="206"/>
      <c r="OQ13" s="206"/>
      <c r="OR13" s="206"/>
      <c r="OS13" s="206"/>
      <c r="OT13" s="206"/>
      <c r="OU13" s="206"/>
      <c r="OV13" s="206"/>
      <c r="OW13" s="206"/>
      <c r="OX13" s="206"/>
      <c r="OY13" s="206"/>
      <c r="OZ13" s="206"/>
      <c r="PA13" s="206"/>
      <c r="PB13" s="206"/>
      <c r="PC13" s="206"/>
      <c r="PD13" s="206"/>
      <c r="PE13" s="206"/>
      <c r="PF13" s="206"/>
      <c r="PG13" s="206"/>
      <c r="PH13" s="206"/>
      <c r="PI13" s="206"/>
      <c r="PJ13" s="206"/>
      <c r="PK13" s="206"/>
      <c r="PL13" s="206"/>
      <c r="PM13" s="206"/>
      <c r="PN13" s="206"/>
      <c r="PO13" s="206"/>
      <c r="PP13" s="206"/>
      <c r="PQ13" s="206"/>
      <c r="PR13" s="206"/>
      <c r="PS13" s="206"/>
      <c r="PT13" s="206"/>
      <c r="PU13" s="206"/>
      <c r="PV13" s="206"/>
      <c r="PW13" s="206"/>
      <c r="PX13" s="206"/>
      <c r="PY13" s="206"/>
      <c r="PZ13" s="206"/>
      <c r="QA13" s="206"/>
      <c r="QB13" s="206"/>
      <c r="QC13" s="206"/>
      <c r="QD13" s="206"/>
      <c r="QE13" s="206"/>
      <c r="QF13" s="206"/>
      <c r="QG13" s="206"/>
      <c r="QH13" s="206"/>
      <c r="QI13" s="206"/>
      <c r="QJ13" s="206"/>
      <c r="QK13" s="206"/>
      <c r="QL13" s="206"/>
      <c r="QM13" s="206"/>
      <c r="QN13" s="206"/>
      <c r="QO13" s="206"/>
      <c r="QP13" s="206"/>
      <c r="QQ13" s="206"/>
      <c r="QR13" s="206"/>
      <c r="QS13" s="206"/>
      <c r="QT13" s="206"/>
      <c r="QU13" s="206"/>
      <c r="QV13" s="206"/>
      <c r="QW13" s="206"/>
      <c r="QX13" s="206"/>
      <c r="QY13" s="206"/>
      <c r="QZ13" s="206"/>
      <c r="RA13" s="206"/>
      <c r="RB13" s="206"/>
      <c r="RC13" s="206"/>
      <c r="RD13" s="206"/>
      <c r="RE13" s="206"/>
      <c r="RF13" s="206"/>
      <c r="RG13" s="206"/>
      <c r="RH13" s="206"/>
      <c r="RI13" s="206"/>
      <c r="RJ13" s="206"/>
      <c r="RK13" s="206"/>
      <c r="RL13" s="206"/>
      <c r="RM13" s="206"/>
      <c r="RN13" s="206"/>
      <c r="RO13" s="206"/>
      <c r="RP13" s="206"/>
      <c r="RQ13" s="206"/>
      <c r="RR13" s="206"/>
      <c r="RS13" s="206"/>
      <c r="RT13" s="206"/>
      <c r="RU13" s="206"/>
      <c r="RV13" s="206"/>
      <c r="RW13" s="206"/>
      <c r="RX13" s="206"/>
      <c r="RY13" s="206"/>
      <c r="RZ13" s="206"/>
      <c r="SA13" s="206"/>
      <c r="SB13" s="206"/>
      <c r="SC13" s="206"/>
      <c r="SD13" s="206"/>
      <c r="SE13" s="206"/>
      <c r="SF13" s="206"/>
      <c r="SG13" s="206"/>
      <c r="SH13" s="206"/>
      <c r="SI13" s="206"/>
      <c r="SJ13" s="206"/>
      <c r="SK13" s="206"/>
      <c r="SL13" s="206"/>
      <c r="SM13" s="206"/>
      <c r="SN13" s="206"/>
      <c r="SO13" s="206"/>
      <c r="SP13" s="206"/>
      <c r="SQ13" s="206"/>
      <c r="SR13" s="206"/>
      <c r="SS13" s="206"/>
      <c r="ST13" s="206"/>
      <c r="SU13" s="206"/>
      <c r="SV13" s="206"/>
      <c r="SW13" s="206"/>
      <c r="SX13" s="206"/>
      <c r="SY13" s="206"/>
      <c r="SZ13" s="206"/>
      <c r="TA13" s="206"/>
      <c r="TB13" s="206"/>
      <c r="TC13" s="206"/>
      <c r="TD13" s="206"/>
      <c r="TE13" s="206"/>
      <c r="TF13" s="206"/>
      <c r="TG13" s="206"/>
      <c r="TH13" s="206"/>
      <c r="TI13" s="206"/>
      <c r="TJ13" s="206"/>
      <c r="TK13" s="206"/>
      <c r="TL13" s="206"/>
      <c r="TM13" s="206"/>
      <c r="TN13" s="206"/>
      <c r="TO13" s="206"/>
      <c r="TP13" s="206"/>
      <c r="TQ13" s="206"/>
      <c r="TR13" s="206"/>
      <c r="TS13" s="206"/>
      <c r="TT13" s="206"/>
      <c r="TU13" s="206"/>
      <c r="TV13" s="206"/>
      <c r="TW13" s="206"/>
      <c r="TX13" s="206"/>
      <c r="TY13" s="206"/>
      <c r="TZ13" s="206"/>
      <c r="UA13" s="206"/>
      <c r="UB13" s="206"/>
      <c r="UC13" s="206"/>
      <c r="UD13" s="206"/>
      <c r="UE13" s="206"/>
      <c r="UF13" s="206"/>
      <c r="UG13" s="206"/>
      <c r="UH13" s="206"/>
      <c r="UI13" s="206"/>
      <c r="UJ13" s="206"/>
      <c r="UK13" s="206"/>
      <c r="UL13" s="206"/>
      <c r="UM13" s="206"/>
      <c r="UN13" s="206"/>
      <c r="UO13" s="206"/>
      <c r="UP13" s="206"/>
      <c r="UQ13" s="206"/>
      <c r="UR13" s="206"/>
      <c r="US13" s="206"/>
      <c r="UT13" s="206"/>
      <c r="UU13" s="206"/>
      <c r="UV13" s="206"/>
      <c r="UW13" s="206"/>
      <c r="UX13" s="206"/>
      <c r="UY13" s="206"/>
      <c r="UZ13" s="206"/>
      <c r="VA13" s="206"/>
      <c r="VB13" s="206"/>
      <c r="VC13" s="206"/>
      <c r="VD13" s="206"/>
      <c r="VE13" s="206"/>
      <c r="VF13" s="206"/>
      <c r="VG13" s="206"/>
      <c r="VH13" s="206"/>
      <c r="VI13" s="206"/>
      <c r="VJ13" s="206"/>
      <c r="VK13" s="206"/>
      <c r="VL13" s="206"/>
      <c r="VM13" s="206"/>
      <c r="VN13" s="206"/>
      <c r="VO13" s="206"/>
      <c r="VP13" s="206"/>
      <c r="VQ13" s="206"/>
      <c r="VR13" s="206"/>
      <c r="VS13" s="206"/>
      <c r="VT13" s="206"/>
      <c r="VU13" s="206"/>
      <c r="VV13" s="206"/>
      <c r="VW13" s="206"/>
      <c r="VX13" s="206"/>
      <c r="VY13" s="206"/>
      <c r="VZ13" s="206"/>
      <c r="WA13" s="206"/>
      <c r="WB13" s="206"/>
      <c r="WC13" s="206"/>
      <c r="WD13" s="206"/>
      <c r="WE13" s="206"/>
      <c r="WF13" s="206"/>
      <c r="WG13" s="206"/>
      <c r="WH13" s="206"/>
      <c r="WI13" s="206"/>
      <c r="WJ13" s="206"/>
      <c r="WK13" s="206"/>
      <c r="WL13" s="206"/>
      <c r="WM13" s="206"/>
      <c r="WN13" s="206"/>
      <c r="WO13" s="206"/>
      <c r="WP13" s="206"/>
      <c r="WQ13" s="206"/>
      <c r="WR13" s="206"/>
      <c r="WS13" s="206"/>
      <c r="WT13" s="206"/>
      <c r="WU13" s="206"/>
      <c r="WV13" s="206"/>
      <c r="WW13" s="206"/>
      <c r="WX13" s="206"/>
      <c r="WY13" s="206"/>
      <c r="WZ13" s="206"/>
      <c r="XA13" s="206"/>
      <c r="XB13" s="206"/>
      <c r="XC13" s="206"/>
      <c r="XD13" s="206"/>
      <c r="XE13" s="206"/>
      <c r="XF13" s="206"/>
      <c r="XG13" s="206"/>
      <c r="XH13" s="206"/>
      <c r="XI13" s="206"/>
      <c r="XJ13" s="206"/>
      <c r="XK13" s="206"/>
      <c r="XL13" s="206"/>
      <c r="XM13" s="206"/>
      <c r="XN13" s="206"/>
      <c r="XO13" s="206"/>
      <c r="XP13" s="206"/>
      <c r="XQ13" s="206"/>
      <c r="XR13" s="206"/>
      <c r="XS13" s="206"/>
      <c r="XT13" s="206"/>
      <c r="XU13" s="206"/>
      <c r="XV13" s="206"/>
      <c r="XW13" s="206"/>
      <c r="XX13" s="206"/>
      <c r="XY13" s="206"/>
      <c r="XZ13" s="206"/>
      <c r="YA13" s="206"/>
      <c r="YB13" s="206"/>
      <c r="YC13" s="206"/>
      <c r="YD13" s="206"/>
      <c r="YE13" s="206"/>
      <c r="YF13" s="206"/>
      <c r="YG13" s="206"/>
      <c r="YH13" s="206"/>
      <c r="YI13" s="206"/>
      <c r="YJ13" s="206"/>
      <c r="YK13" s="206"/>
      <c r="YL13" s="206"/>
      <c r="YM13" s="206"/>
      <c r="YN13" s="206"/>
      <c r="YO13" s="206"/>
      <c r="YP13" s="206"/>
      <c r="YQ13" s="206"/>
      <c r="YR13" s="206"/>
      <c r="YS13" s="206"/>
      <c r="YT13" s="206"/>
      <c r="YU13" s="206"/>
      <c r="YV13" s="206"/>
      <c r="YW13" s="206"/>
      <c r="YX13" s="206"/>
      <c r="YY13" s="206"/>
      <c r="YZ13" s="206"/>
      <c r="ZA13" s="206"/>
      <c r="ZB13" s="206"/>
      <c r="ZC13" s="206"/>
      <c r="ZD13" s="206"/>
      <c r="ZE13" s="206"/>
      <c r="ZF13" s="206"/>
      <c r="ZG13" s="206"/>
      <c r="ZH13" s="206"/>
      <c r="ZI13" s="206"/>
      <c r="ZJ13" s="206"/>
      <c r="ZK13" s="206"/>
      <c r="ZL13" s="206"/>
      <c r="ZM13" s="206"/>
      <c r="ZN13" s="206"/>
      <c r="ZO13" s="206"/>
      <c r="ZP13" s="206"/>
      <c r="ZQ13" s="206"/>
      <c r="ZR13" s="206"/>
      <c r="ZS13" s="206"/>
      <c r="ZT13" s="206"/>
      <c r="ZU13" s="206"/>
      <c r="ZV13" s="206"/>
      <c r="ZW13" s="206"/>
      <c r="ZX13" s="206"/>
      <c r="ZY13" s="206"/>
      <c r="ZZ13" s="206"/>
      <c r="AAA13" s="206"/>
      <c r="AAB13" s="206"/>
      <c r="AAC13" s="206"/>
      <c r="AAD13" s="206"/>
      <c r="AAE13" s="206"/>
      <c r="AAF13" s="206"/>
      <c r="AAG13" s="206"/>
      <c r="AAH13" s="206"/>
      <c r="AAI13" s="206"/>
      <c r="AAJ13" s="206"/>
      <c r="AAK13" s="206"/>
      <c r="AAL13" s="206"/>
      <c r="AAM13" s="206"/>
      <c r="AAN13" s="206"/>
      <c r="AAO13" s="206"/>
      <c r="AAP13" s="206"/>
      <c r="AAQ13" s="206"/>
      <c r="AAR13" s="206"/>
      <c r="AAS13" s="206"/>
      <c r="AAT13" s="206"/>
      <c r="AAU13" s="206"/>
      <c r="AAV13" s="206"/>
      <c r="AAW13" s="206"/>
      <c r="AAX13" s="206"/>
      <c r="AAY13" s="206"/>
      <c r="AAZ13" s="206"/>
      <c r="ABA13" s="206"/>
      <c r="ABB13" s="206"/>
      <c r="ABC13" s="206"/>
      <c r="ABD13" s="206"/>
      <c r="ABE13" s="206"/>
      <c r="ABF13" s="206"/>
      <c r="ABG13" s="206"/>
      <c r="ABH13" s="206"/>
      <c r="ABI13" s="206"/>
      <c r="ABJ13" s="206"/>
      <c r="ABK13" s="206"/>
      <c r="ABL13" s="206"/>
      <c r="ABM13" s="206"/>
      <c r="ABN13" s="206"/>
      <c r="ABO13" s="206"/>
      <c r="ABP13" s="206"/>
      <c r="ABQ13" s="206"/>
      <c r="ABR13" s="206"/>
      <c r="ABS13" s="206"/>
      <c r="ABT13" s="206"/>
      <c r="ABU13" s="206"/>
      <c r="ABV13" s="206"/>
      <c r="ABW13" s="206"/>
      <c r="ABX13" s="206"/>
      <c r="ABY13" s="206"/>
      <c r="ABZ13" s="206"/>
      <c r="ACA13" s="206"/>
      <c r="ACB13" s="206"/>
      <c r="ACC13" s="206"/>
      <c r="ACD13" s="206"/>
      <c r="ACE13" s="206"/>
      <c r="ACF13" s="206"/>
      <c r="ACG13" s="206"/>
      <c r="ACH13" s="206"/>
      <c r="ACI13" s="206"/>
      <c r="ACJ13" s="206"/>
      <c r="ACK13" s="206"/>
      <c r="ACL13" s="206"/>
      <c r="ACM13" s="206"/>
      <c r="ACN13" s="206"/>
      <c r="ACO13" s="206"/>
      <c r="ACP13" s="206"/>
      <c r="ACQ13" s="206"/>
      <c r="ACR13" s="206"/>
      <c r="ACS13" s="206"/>
      <c r="ACT13" s="206"/>
      <c r="ACU13" s="206"/>
      <c r="ACV13" s="206"/>
      <c r="ACW13" s="206"/>
      <c r="ACX13" s="206"/>
      <c r="ACY13" s="206"/>
      <c r="ACZ13" s="206"/>
      <c r="ADA13" s="206"/>
      <c r="ADB13" s="206"/>
      <c r="ADC13" s="206"/>
      <c r="ADD13" s="206"/>
      <c r="ADE13" s="206"/>
      <c r="ADF13" s="206"/>
      <c r="ADG13" s="206"/>
      <c r="ADH13" s="206"/>
      <c r="ADI13" s="206"/>
      <c r="ADJ13" s="206"/>
      <c r="ADK13" s="206"/>
      <c r="ADL13" s="206"/>
      <c r="ADM13" s="206"/>
      <c r="ADN13" s="206"/>
      <c r="ADO13" s="206"/>
      <c r="ADP13" s="206"/>
      <c r="ADQ13" s="206"/>
      <c r="ADR13" s="206"/>
      <c r="ADS13" s="206"/>
      <c r="ADT13" s="206"/>
      <c r="ADU13" s="206"/>
      <c r="ADV13" s="206"/>
      <c r="ADW13" s="206"/>
      <c r="ADX13" s="206"/>
      <c r="ADY13" s="206"/>
      <c r="ADZ13" s="206"/>
      <c r="AEA13" s="206"/>
      <c r="AEB13" s="206"/>
      <c r="AEC13" s="206"/>
      <c r="AED13" s="206"/>
      <c r="AEE13" s="206"/>
      <c r="AEF13" s="206"/>
      <c r="AEG13" s="206"/>
      <c r="AEH13" s="206"/>
      <c r="AEI13" s="206"/>
      <c r="AEJ13" s="206"/>
      <c r="AEK13" s="206"/>
      <c r="AEL13" s="206"/>
      <c r="AEM13" s="206"/>
      <c r="AEN13" s="206"/>
      <c r="AEO13" s="206"/>
      <c r="AEP13" s="206"/>
      <c r="AEQ13" s="206"/>
      <c r="AER13" s="206"/>
      <c r="AES13" s="206"/>
      <c r="AET13" s="206"/>
      <c r="AEU13" s="206"/>
      <c r="AEV13" s="206"/>
      <c r="AEW13" s="206"/>
      <c r="AEX13" s="206"/>
      <c r="AEY13" s="206"/>
      <c r="AEZ13" s="206"/>
      <c r="AFA13" s="206"/>
      <c r="AFB13" s="206"/>
      <c r="AFC13" s="206"/>
      <c r="AFD13" s="206"/>
      <c r="AFE13" s="206"/>
      <c r="AFF13" s="206"/>
      <c r="AFG13" s="206"/>
      <c r="AFH13" s="206"/>
      <c r="AFI13" s="206"/>
      <c r="AFJ13" s="206"/>
      <c r="AFK13" s="206"/>
      <c r="AFL13" s="206"/>
      <c r="AFM13" s="206"/>
      <c r="AFN13" s="206"/>
      <c r="AFO13" s="206"/>
      <c r="AFP13" s="206"/>
      <c r="AFQ13" s="206"/>
      <c r="AFR13" s="206"/>
      <c r="AFS13" s="206"/>
      <c r="AFT13" s="206"/>
      <c r="AFU13" s="206"/>
      <c r="AFV13" s="206"/>
      <c r="AFW13" s="206"/>
      <c r="AFX13" s="206"/>
      <c r="AFY13" s="206"/>
      <c r="AFZ13" s="206"/>
      <c r="AGA13" s="206"/>
      <c r="AGB13" s="206"/>
      <c r="AGC13" s="206"/>
      <c r="AGD13" s="206"/>
      <c r="AGE13" s="206"/>
      <c r="AGF13" s="206"/>
      <c r="AGG13" s="206"/>
      <c r="AGH13" s="206"/>
      <c r="AGI13" s="206"/>
      <c r="AGJ13" s="206"/>
      <c r="AGK13" s="206"/>
      <c r="AGL13" s="206"/>
      <c r="AGM13" s="206"/>
      <c r="AGN13" s="206"/>
      <c r="AGO13" s="206"/>
      <c r="AGP13" s="206"/>
      <c r="AGQ13" s="206"/>
      <c r="AGR13" s="206"/>
      <c r="AGS13" s="206"/>
      <c r="AGT13" s="206"/>
      <c r="AGU13" s="206"/>
      <c r="AGV13" s="206"/>
      <c r="AGW13" s="206"/>
      <c r="AGX13" s="206"/>
      <c r="AGY13" s="206"/>
      <c r="AGZ13" s="206"/>
      <c r="AHA13" s="206"/>
      <c r="AHB13" s="206"/>
      <c r="AHC13" s="206"/>
      <c r="AHD13" s="206"/>
      <c r="AHE13" s="206"/>
      <c r="AHF13" s="206"/>
      <c r="AHG13" s="206"/>
      <c r="AHH13" s="206"/>
      <c r="AHI13" s="206"/>
      <c r="AHJ13" s="206"/>
      <c r="AHK13" s="206"/>
      <c r="AHL13" s="206"/>
      <c r="AHM13" s="206"/>
      <c r="AHN13" s="206"/>
      <c r="AHO13" s="206"/>
      <c r="AHP13" s="206"/>
      <c r="AHQ13" s="206"/>
      <c r="AHR13" s="206"/>
      <c r="AHS13" s="206"/>
      <c r="AHT13" s="206"/>
      <c r="AHU13" s="206"/>
      <c r="AHV13" s="206"/>
      <c r="AHW13" s="206"/>
      <c r="AHX13" s="206"/>
      <c r="AHY13" s="206"/>
      <c r="AHZ13" s="206"/>
      <c r="AIA13" s="206"/>
      <c r="AIB13" s="206"/>
      <c r="AIC13" s="206"/>
      <c r="AID13" s="206"/>
      <c r="AIE13" s="206"/>
      <c r="AIF13" s="206"/>
      <c r="AIG13" s="206"/>
      <c r="AIH13" s="206"/>
      <c r="AII13" s="206"/>
      <c r="AIJ13" s="206"/>
      <c r="AIK13" s="206"/>
      <c r="AIL13" s="206"/>
      <c r="AIM13" s="206"/>
      <c r="AIN13" s="206"/>
      <c r="AIO13" s="206"/>
      <c r="AIP13" s="206"/>
      <c r="AIQ13" s="206"/>
      <c r="AIR13" s="206"/>
      <c r="AIS13" s="206"/>
      <c r="AIT13" s="206"/>
      <c r="AIU13" s="206"/>
      <c r="AIV13" s="206"/>
      <c r="AIW13" s="206"/>
      <c r="AIX13" s="206"/>
      <c r="AIY13" s="206"/>
      <c r="AIZ13" s="206"/>
      <c r="AJA13" s="206"/>
      <c r="AJB13" s="206"/>
      <c r="AJC13" s="206"/>
      <c r="AJD13" s="206"/>
      <c r="AJE13" s="206"/>
      <c r="AJF13" s="206"/>
      <c r="AJG13" s="206"/>
      <c r="AJH13" s="206"/>
      <c r="AJI13" s="206"/>
      <c r="AJJ13" s="206"/>
      <c r="AJK13" s="206"/>
      <c r="AJL13" s="206"/>
      <c r="AJM13" s="206"/>
      <c r="AJN13" s="206"/>
      <c r="AJO13" s="206"/>
      <c r="AJP13" s="206"/>
      <c r="AJQ13" s="206"/>
      <c r="AJR13" s="206"/>
      <c r="AJS13" s="206"/>
      <c r="AJT13" s="206"/>
      <c r="AJU13" s="206"/>
      <c r="AJV13" s="206"/>
      <c r="AJW13" s="206"/>
      <c r="AJX13" s="206"/>
      <c r="AJY13" s="206"/>
      <c r="AJZ13" s="206"/>
      <c r="AKA13" s="206"/>
      <c r="AKB13" s="206"/>
      <c r="AKC13" s="206"/>
      <c r="AKD13" s="206"/>
      <c r="AKE13" s="206"/>
      <c r="AKF13" s="206"/>
      <c r="AKG13" s="206"/>
      <c r="AKH13" s="206"/>
      <c r="AKI13" s="206"/>
      <c r="AKJ13" s="206"/>
      <c r="AKK13" s="206"/>
      <c r="AKL13" s="206"/>
      <c r="AKM13" s="206"/>
      <c r="AKN13" s="206"/>
      <c r="AKO13" s="206"/>
      <c r="AKP13" s="206"/>
      <c r="AKQ13" s="206"/>
      <c r="AKR13" s="206"/>
      <c r="AKS13" s="206"/>
      <c r="AKT13" s="206"/>
      <c r="AKU13" s="206"/>
      <c r="AKV13" s="206"/>
      <c r="AKW13" s="206"/>
      <c r="AKX13" s="206"/>
      <c r="AKY13" s="206"/>
      <c r="AKZ13" s="206"/>
      <c r="ALA13" s="206"/>
      <c r="ALB13" s="206"/>
      <c r="ALC13" s="206"/>
      <c r="ALD13" s="206"/>
      <c r="ALE13" s="206"/>
      <c r="ALF13" s="206"/>
      <c r="ALG13" s="206"/>
      <c r="ALH13" s="206"/>
      <c r="ALI13" s="206"/>
      <c r="ALJ13" s="206"/>
      <c r="ALK13" s="206"/>
      <c r="ALL13" s="206"/>
      <c r="ALM13" s="206"/>
      <c r="ALN13" s="206"/>
      <c r="ALO13" s="206"/>
      <c r="ALP13" s="206"/>
      <c r="ALQ13" s="206"/>
      <c r="ALR13" s="206"/>
      <c r="ALS13" s="206"/>
      <c r="ALT13" s="206"/>
      <c r="ALU13" s="206"/>
      <c r="ALV13" s="206"/>
      <c r="ALW13" s="206"/>
      <c r="ALX13" s="206"/>
      <c r="ALY13" s="206"/>
      <c r="ALZ13" s="206"/>
      <c r="AMA13" s="206"/>
    </row>
    <row r="14" spans="1:1024" ht="14.25">
      <c r="A14" s="222" t="s">
        <v>21</v>
      </c>
      <c r="B14" s="222" t="s">
        <v>483</v>
      </c>
      <c r="C14" s="222" t="s">
        <v>484</v>
      </c>
      <c r="D14" s="222"/>
      <c r="E14" s="224"/>
      <c r="F14" s="245" t="s">
        <v>440</v>
      </c>
      <c r="G14" s="246" t="s">
        <v>485</v>
      </c>
      <c r="H14" s="224">
        <v>7</v>
      </c>
      <c r="I14" s="222" t="s">
        <v>26</v>
      </c>
      <c r="J14" s="236">
        <v>1.9E-2</v>
      </c>
      <c r="K14" s="216">
        <f t="shared" si="0"/>
        <v>0.13300000000000001</v>
      </c>
      <c r="L14" s="226"/>
      <c r="M14" s="237">
        <v>1.6799999999999999E-2</v>
      </c>
      <c r="N14" s="216">
        <f t="shared" si="1"/>
        <v>0.1176</v>
      </c>
      <c r="O14" s="226"/>
      <c r="P14" s="238">
        <f>$U$1*H14</f>
        <v>7000</v>
      </c>
      <c r="Q14" s="220" t="s">
        <v>882</v>
      </c>
      <c r="R14" s="221"/>
      <c r="S14" s="221"/>
      <c r="T14" s="222" t="s">
        <v>881</v>
      </c>
      <c r="U14" s="206" t="s">
        <v>416</v>
      </c>
      <c r="V14" s="239" t="s">
        <v>486</v>
      </c>
    </row>
    <row r="15" spans="1:1024" ht="14.25">
      <c r="A15" s="222" t="s">
        <v>21</v>
      </c>
      <c r="B15" s="222" t="s">
        <v>489</v>
      </c>
      <c r="C15" s="222" t="s">
        <v>490</v>
      </c>
      <c r="D15" s="222"/>
      <c r="E15" s="224"/>
      <c r="F15" s="245" t="s">
        <v>440</v>
      </c>
      <c r="G15" s="246" t="s">
        <v>492</v>
      </c>
      <c r="H15" s="234">
        <v>61</v>
      </c>
      <c r="I15" s="222" t="s">
        <v>26</v>
      </c>
      <c r="J15" s="236">
        <v>1.6999999999999999E-3</v>
      </c>
      <c r="K15" s="216">
        <f t="shared" si="0"/>
        <v>0.1037</v>
      </c>
      <c r="L15" s="226"/>
      <c r="M15" s="237">
        <v>1.6999999999999999E-3</v>
      </c>
      <c r="N15" s="216">
        <f t="shared" si="1"/>
        <v>0.1037</v>
      </c>
      <c r="O15" s="226"/>
      <c r="P15" s="238">
        <f>$U$1*H15</f>
        <v>61000</v>
      </c>
      <c r="Q15" s="220" t="s">
        <v>882</v>
      </c>
      <c r="R15" s="221"/>
      <c r="S15" s="221"/>
      <c r="T15" s="222" t="s">
        <v>883</v>
      </c>
      <c r="U15" s="206" t="s">
        <v>416</v>
      </c>
      <c r="V15" s="239" t="s">
        <v>491</v>
      </c>
    </row>
    <row r="16" spans="1:1024" ht="14.25">
      <c r="A16" s="222" t="s">
        <v>21</v>
      </c>
      <c r="B16" s="222" t="s">
        <v>496</v>
      </c>
      <c r="C16" s="222" t="s">
        <v>497</v>
      </c>
      <c r="D16" s="222">
        <v>39501</v>
      </c>
      <c r="E16" s="224">
        <v>39501</v>
      </c>
      <c r="F16" s="245" t="s">
        <v>434</v>
      </c>
      <c r="G16" s="235">
        <v>39501</v>
      </c>
      <c r="H16" s="224">
        <v>4</v>
      </c>
      <c r="I16" s="222" t="s">
        <v>26</v>
      </c>
      <c r="J16" s="236">
        <v>2.2200000000000001E-2</v>
      </c>
      <c r="K16" s="216">
        <f t="shared" si="0"/>
        <v>8.8800000000000004E-2</v>
      </c>
      <c r="L16" s="211"/>
      <c r="M16" s="237">
        <v>2.3300000000000001E-2</v>
      </c>
      <c r="N16" s="216">
        <f t="shared" si="1"/>
        <v>9.3200000000000005E-2</v>
      </c>
      <c r="O16" s="226"/>
      <c r="P16" s="238">
        <f>$U$1*H16</f>
        <v>4000</v>
      </c>
      <c r="Q16" s="220" t="s">
        <v>884</v>
      </c>
      <c r="R16" s="221"/>
      <c r="S16" s="221"/>
      <c r="T16" s="222" t="s">
        <v>881</v>
      </c>
      <c r="U16" s="206"/>
      <c r="V16" s="239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  <c r="IW16" s="206"/>
      <c r="IX16" s="206"/>
      <c r="IY16" s="206"/>
      <c r="IZ16" s="206"/>
      <c r="JA16" s="206"/>
      <c r="JB16" s="206"/>
      <c r="JC16" s="206"/>
      <c r="JD16" s="206"/>
      <c r="JE16" s="206"/>
      <c r="JF16" s="206"/>
      <c r="JG16" s="206"/>
      <c r="JH16" s="206"/>
      <c r="JI16" s="206"/>
      <c r="JJ16" s="206"/>
      <c r="JK16" s="206"/>
      <c r="JL16" s="206"/>
      <c r="JM16" s="206"/>
      <c r="JN16" s="206"/>
      <c r="JO16" s="206"/>
      <c r="JP16" s="206"/>
      <c r="JQ16" s="206"/>
      <c r="JR16" s="206"/>
      <c r="JS16" s="206"/>
      <c r="JT16" s="206"/>
      <c r="JU16" s="206"/>
      <c r="JV16" s="206"/>
      <c r="JW16" s="206"/>
      <c r="JX16" s="206"/>
      <c r="JY16" s="206"/>
      <c r="JZ16" s="206"/>
      <c r="KA16" s="206"/>
      <c r="KB16" s="206"/>
      <c r="KC16" s="206"/>
      <c r="KD16" s="206"/>
      <c r="KE16" s="206"/>
      <c r="KF16" s="206"/>
      <c r="KG16" s="206"/>
      <c r="KH16" s="206"/>
      <c r="KI16" s="206"/>
      <c r="KJ16" s="206"/>
      <c r="KK16" s="206"/>
      <c r="KL16" s="206"/>
      <c r="KM16" s="206"/>
      <c r="KN16" s="206"/>
      <c r="KO16" s="206"/>
      <c r="KP16" s="206"/>
      <c r="KQ16" s="206"/>
      <c r="KR16" s="206"/>
      <c r="KS16" s="206"/>
      <c r="KT16" s="206"/>
      <c r="KU16" s="206"/>
      <c r="KV16" s="206"/>
      <c r="KW16" s="206"/>
      <c r="KX16" s="206"/>
      <c r="KY16" s="206"/>
      <c r="KZ16" s="206"/>
      <c r="LA16" s="206"/>
      <c r="LB16" s="206"/>
      <c r="LC16" s="206"/>
      <c r="LD16" s="206"/>
      <c r="LE16" s="206"/>
      <c r="LF16" s="206"/>
      <c r="LG16" s="206"/>
      <c r="LH16" s="206"/>
      <c r="LI16" s="206"/>
      <c r="LJ16" s="206"/>
      <c r="LK16" s="206"/>
      <c r="LL16" s="206"/>
      <c r="LM16" s="206"/>
      <c r="LN16" s="206"/>
      <c r="LO16" s="206"/>
      <c r="LP16" s="206"/>
      <c r="LQ16" s="206"/>
      <c r="LR16" s="206"/>
      <c r="LS16" s="206"/>
      <c r="LT16" s="206"/>
      <c r="LU16" s="206"/>
      <c r="LV16" s="206"/>
      <c r="LW16" s="206"/>
      <c r="LX16" s="206"/>
      <c r="LY16" s="206"/>
      <c r="LZ16" s="206"/>
      <c r="MA16" s="206"/>
      <c r="MB16" s="206"/>
      <c r="MC16" s="206"/>
      <c r="MD16" s="206"/>
      <c r="ME16" s="206"/>
      <c r="MF16" s="206"/>
      <c r="MG16" s="206"/>
      <c r="MH16" s="206"/>
      <c r="MI16" s="206"/>
      <c r="MJ16" s="206"/>
      <c r="MK16" s="206"/>
      <c r="ML16" s="206"/>
      <c r="MM16" s="206"/>
      <c r="MN16" s="206"/>
      <c r="MO16" s="206"/>
      <c r="MP16" s="206"/>
      <c r="MQ16" s="206"/>
      <c r="MR16" s="206"/>
      <c r="MS16" s="206"/>
      <c r="MT16" s="206"/>
      <c r="MU16" s="206"/>
      <c r="MV16" s="206"/>
      <c r="MW16" s="206"/>
      <c r="MX16" s="206"/>
      <c r="MY16" s="206"/>
      <c r="MZ16" s="206"/>
      <c r="NA16" s="206"/>
      <c r="NB16" s="206"/>
      <c r="NC16" s="206"/>
      <c r="ND16" s="206"/>
      <c r="NE16" s="206"/>
      <c r="NF16" s="206"/>
      <c r="NG16" s="206"/>
      <c r="NH16" s="206"/>
      <c r="NI16" s="206"/>
      <c r="NJ16" s="206"/>
      <c r="NK16" s="206"/>
      <c r="NL16" s="206"/>
      <c r="NM16" s="206"/>
      <c r="NN16" s="206"/>
      <c r="NO16" s="206"/>
      <c r="NP16" s="206"/>
      <c r="NQ16" s="206"/>
      <c r="NR16" s="206"/>
      <c r="NS16" s="206"/>
      <c r="NT16" s="206"/>
      <c r="NU16" s="206"/>
      <c r="NV16" s="206"/>
      <c r="NW16" s="206"/>
      <c r="NX16" s="206"/>
      <c r="NY16" s="206"/>
      <c r="NZ16" s="206"/>
      <c r="OA16" s="206"/>
      <c r="OB16" s="206"/>
      <c r="OC16" s="206"/>
      <c r="OD16" s="206"/>
      <c r="OE16" s="206"/>
      <c r="OF16" s="206"/>
      <c r="OG16" s="206"/>
      <c r="OH16" s="206"/>
      <c r="OI16" s="206"/>
      <c r="OJ16" s="206"/>
      <c r="OK16" s="206"/>
      <c r="OL16" s="206"/>
      <c r="OM16" s="206"/>
      <c r="ON16" s="206"/>
      <c r="OO16" s="206"/>
      <c r="OP16" s="206"/>
      <c r="OQ16" s="206"/>
      <c r="OR16" s="206"/>
      <c r="OS16" s="206"/>
      <c r="OT16" s="206"/>
      <c r="OU16" s="206"/>
      <c r="OV16" s="206"/>
      <c r="OW16" s="206"/>
      <c r="OX16" s="206"/>
      <c r="OY16" s="206"/>
      <c r="OZ16" s="206"/>
      <c r="PA16" s="206"/>
      <c r="PB16" s="206"/>
      <c r="PC16" s="206"/>
      <c r="PD16" s="206"/>
      <c r="PE16" s="206"/>
      <c r="PF16" s="206"/>
      <c r="PG16" s="206"/>
      <c r="PH16" s="206"/>
      <c r="PI16" s="206"/>
      <c r="PJ16" s="206"/>
      <c r="PK16" s="206"/>
      <c r="PL16" s="206"/>
      <c r="PM16" s="206"/>
      <c r="PN16" s="206"/>
      <c r="PO16" s="206"/>
      <c r="PP16" s="206"/>
      <c r="PQ16" s="206"/>
      <c r="PR16" s="206"/>
      <c r="PS16" s="206"/>
      <c r="PT16" s="206"/>
      <c r="PU16" s="206"/>
      <c r="PV16" s="206"/>
      <c r="PW16" s="206"/>
      <c r="PX16" s="206"/>
      <c r="PY16" s="206"/>
      <c r="PZ16" s="206"/>
      <c r="QA16" s="206"/>
      <c r="QB16" s="206"/>
      <c r="QC16" s="206"/>
      <c r="QD16" s="206"/>
      <c r="QE16" s="206"/>
      <c r="QF16" s="206"/>
      <c r="QG16" s="206"/>
      <c r="QH16" s="206"/>
      <c r="QI16" s="206"/>
      <c r="QJ16" s="206"/>
      <c r="QK16" s="206"/>
      <c r="QL16" s="206"/>
      <c r="QM16" s="206"/>
      <c r="QN16" s="206"/>
      <c r="QO16" s="206"/>
      <c r="QP16" s="206"/>
      <c r="QQ16" s="206"/>
      <c r="QR16" s="206"/>
      <c r="QS16" s="206"/>
      <c r="QT16" s="206"/>
      <c r="QU16" s="206"/>
      <c r="QV16" s="206"/>
      <c r="QW16" s="206"/>
      <c r="QX16" s="206"/>
      <c r="QY16" s="206"/>
      <c r="QZ16" s="206"/>
      <c r="RA16" s="206"/>
      <c r="RB16" s="206"/>
      <c r="RC16" s="206"/>
      <c r="RD16" s="206"/>
      <c r="RE16" s="206"/>
      <c r="RF16" s="206"/>
      <c r="RG16" s="206"/>
      <c r="RH16" s="206"/>
      <c r="RI16" s="206"/>
      <c r="RJ16" s="206"/>
      <c r="RK16" s="206"/>
      <c r="RL16" s="206"/>
      <c r="RM16" s="206"/>
      <c r="RN16" s="206"/>
      <c r="RO16" s="206"/>
      <c r="RP16" s="206"/>
      <c r="RQ16" s="206"/>
      <c r="RR16" s="206"/>
      <c r="RS16" s="206"/>
      <c r="RT16" s="206"/>
      <c r="RU16" s="206"/>
      <c r="RV16" s="206"/>
      <c r="RW16" s="206"/>
      <c r="RX16" s="206"/>
      <c r="RY16" s="206"/>
      <c r="RZ16" s="206"/>
      <c r="SA16" s="206"/>
      <c r="SB16" s="206"/>
      <c r="SC16" s="206"/>
      <c r="SD16" s="206"/>
      <c r="SE16" s="206"/>
      <c r="SF16" s="206"/>
      <c r="SG16" s="206"/>
      <c r="SH16" s="206"/>
      <c r="SI16" s="206"/>
      <c r="SJ16" s="206"/>
      <c r="SK16" s="206"/>
      <c r="SL16" s="206"/>
      <c r="SM16" s="206"/>
      <c r="SN16" s="206"/>
      <c r="SO16" s="206"/>
      <c r="SP16" s="206"/>
      <c r="SQ16" s="206"/>
      <c r="SR16" s="206"/>
      <c r="SS16" s="206"/>
      <c r="ST16" s="206"/>
      <c r="SU16" s="206"/>
      <c r="SV16" s="206"/>
      <c r="SW16" s="206"/>
      <c r="SX16" s="206"/>
      <c r="SY16" s="206"/>
      <c r="SZ16" s="206"/>
      <c r="TA16" s="206"/>
      <c r="TB16" s="206"/>
      <c r="TC16" s="206"/>
      <c r="TD16" s="206"/>
      <c r="TE16" s="206"/>
      <c r="TF16" s="206"/>
      <c r="TG16" s="206"/>
      <c r="TH16" s="206"/>
      <c r="TI16" s="206"/>
      <c r="TJ16" s="206"/>
      <c r="TK16" s="206"/>
      <c r="TL16" s="206"/>
      <c r="TM16" s="206"/>
      <c r="TN16" s="206"/>
      <c r="TO16" s="206"/>
      <c r="TP16" s="206"/>
      <c r="TQ16" s="206"/>
      <c r="TR16" s="206"/>
      <c r="TS16" s="206"/>
      <c r="TT16" s="206"/>
      <c r="TU16" s="206"/>
      <c r="TV16" s="206"/>
      <c r="TW16" s="206"/>
      <c r="TX16" s="206"/>
      <c r="TY16" s="206"/>
      <c r="TZ16" s="206"/>
      <c r="UA16" s="206"/>
      <c r="UB16" s="206"/>
      <c r="UC16" s="206"/>
      <c r="UD16" s="206"/>
      <c r="UE16" s="206"/>
      <c r="UF16" s="206"/>
      <c r="UG16" s="206"/>
      <c r="UH16" s="206"/>
      <c r="UI16" s="206"/>
      <c r="UJ16" s="206"/>
      <c r="UK16" s="206"/>
      <c r="UL16" s="206"/>
      <c r="UM16" s="206"/>
      <c r="UN16" s="206"/>
      <c r="UO16" s="206"/>
      <c r="UP16" s="206"/>
      <c r="UQ16" s="206"/>
      <c r="UR16" s="206"/>
      <c r="US16" s="206"/>
      <c r="UT16" s="206"/>
      <c r="UU16" s="206"/>
      <c r="UV16" s="206"/>
      <c r="UW16" s="206"/>
      <c r="UX16" s="206"/>
      <c r="UY16" s="206"/>
      <c r="UZ16" s="206"/>
      <c r="VA16" s="206"/>
      <c r="VB16" s="206"/>
      <c r="VC16" s="206"/>
      <c r="VD16" s="206"/>
      <c r="VE16" s="206"/>
      <c r="VF16" s="206"/>
      <c r="VG16" s="206"/>
      <c r="VH16" s="206"/>
      <c r="VI16" s="206"/>
      <c r="VJ16" s="206"/>
      <c r="VK16" s="206"/>
      <c r="VL16" s="206"/>
      <c r="VM16" s="206"/>
      <c r="VN16" s="206"/>
      <c r="VO16" s="206"/>
      <c r="VP16" s="206"/>
      <c r="VQ16" s="206"/>
      <c r="VR16" s="206"/>
      <c r="VS16" s="206"/>
      <c r="VT16" s="206"/>
      <c r="VU16" s="206"/>
      <c r="VV16" s="206"/>
      <c r="VW16" s="206"/>
      <c r="VX16" s="206"/>
      <c r="VY16" s="206"/>
      <c r="VZ16" s="206"/>
      <c r="WA16" s="206"/>
      <c r="WB16" s="206"/>
      <c r="WC16" s="206"/>
      <c r="WD16" s="206"/>
      <c r="WE16" s="206"/>
      <c r="WF16" s="206"/>
      <c r="WG16" s="206"/>
      <c r="WH16" s="206"/>
      <c r="WI16" s="206"/>
      <c r="WJ16" s="206"/>
      <c r="WK16" s="206"/>
      <c r="WL16" s="206"/>
      <c r="WM16" s="206"/>
      <c r="WN16" s="206"/>
      <c r="WO16" s="206"/>
      <c r="WP16" s="206"/>
      <c r="WQ16" s="206"/>
      <c r="WR16" s="206"/>
      <c r="WS16" s="206"/>
      <c r="WT16" s="206"/>
      <c r="WU16" s="206"/>
      <c r="WV16" s="206"/>
      <c r="WW16" s="206"/>
      <c r="WX16" s="206"/>
      <c r="WY16" s="206"/>
      <c r="WZ16" s="206"/>
      <c r="XA16" s="206"/>
      <c r="XB16" s="206"/>
      <c r="XC16" s="206"/>
      <c r="XD16" s="206"/>
      <c r="XE16" s="206"/>
      <c r="XF16" s="206"/>
      <c r="XG16" s="206"/>
      <c r="XH16" s="206"/>
      <c r="XI16" s="206"/>
      <c r="XJ16" s="206"/>
      <c r="XK16" s="206"/>
      <c r="XL16" s="206"/>
      <c r="XM16" s="206"/>
      <c r="XN16" s="206"/>
      <c r="XO16" s="206"/>
      <c r="XP16" s="206"/>
      <c r="XQ16" s="206"/>
      <c r="XR16" s="206"/>
      <c r="XS16" s="206"/>
      <c r="XT16" s="206"/>
      <c r="XU16" s="206"/>
      <c r="XV16" s="206"/>
      <c r="XW16" s="206"/>
      <c r="XX16" s="206"/>
      <c r="XY16" s="206"/>
      <c r="XZ16" s="206"/>
      <c r="YA16" s="206"/>
      <c r="YB16" s="206"/>
      <c r="YC16" s="206"/>
      <c r="YD16" s="206"/>
      <c r="YE16" s="206"/>
      <c r="YF16" s="206"/>
      <c r="YG16" s="206"/>
      <c r="YH16" s="206"/>
      <c r="YI16" s="206"/>
      <c r="YJ16" s="206"/>
      <c r="YK16" s="206"/>
      <c r="YL16" s="206"/>
      <c r="YM16" s="206"/>
      <c r="YN16" s="206"/>
      <c r="YO16" s="206"/>
      <c r="YP16" s="206"/>
      <c r="YQ16" s="206"/>
      <c r="YR16" s="206"/>
      <c r="YS16" s="206"/>
      <c r="YT16" s="206"/>
      <c r="YU16" s="206"/>
      <c r="YV16" s="206"/>
      <c r="YW16" s="206"/>
      <c r="YX16" s="206"/>
      <c r="YY16" s="206"/>
      <c r="YZ16" s="206"/>
      <c r="ZA16" s="206"/>
      <c r="ZB16" s="206"/>
      <c r="ZC16" s="206"/>
      <c r="ZD16" s="206"/>
      <c r="ZE16" s="206"/>
      <c r="ZF16" s="206"/>
      <c r="ZG16" s="206"/>
      <c r="ZH16" s="206"/>
      <c r="ZI16" s="206"/>
      <c r="ZJ16" s="206"/>
      <c r="ZK16" s="206"/>
      <c r="ZL16" s="206"/>
      <c r="ZM16" s="206"/>
      <c r="ZN16" s="206"/>
      <c r="ZO16" s="206"/>
      <c r="ZP16" s="206"/>
      <c r="ZQ16" s="206"/>
      <c r="ZR16" s="206"/>
      <c r="ZS16" s="206"/>
      <c r="ZT16" s="206"/>
      <c r="ZU16" s="206"/>
      <c r="ZV16" s="206"/>
      <c r="ZW16" s="206"/>
      <c r="ZX16" s="206"/>
      <c r="ZY16" s="206"/>
      <c r="ZZ16" s="206"/>
      <c r="AAA16" s="206"/>
      <c r="AAB16" s="206"/>
      <c r="AAC16" s="206"/>
      <c r="AAD16" s="206"/>
      <c r="AAE16" s="206"/>
      <c r="AAF16" s="206"/>
      <c r="AAG16" s="206"/>
      <c r="AAH16" s="206"/>
      <c r="AAI16" s="206"/>
      <c r="AAJ16" s="206"/>
      <c r="AAK16" s="206"/>
      <c r="AAL16" s="206"/>
      <c r="AAM16" s="206"/>
      <c r="AAN16" s="206"/>
      <c r="AAO16" s="206"/>
      <c r="AAP16" s="206"/>
      <c r="AAQ16" s="206"/>
      <c r="AAR16" s="206"/>
      <c r="AAS16" s="206"/>
      <c r="AAT16" s="206"/>
      <c r="AAU16" s="206"/>
      <c r="AAV16" s="206"/>
      <c r="AAW16" s="206"/>
      <c r="AAX16" s="206"/>
      <c r="AAY16" s="206"/>
      <c r="AAZ16" s="206"/>
      <c r="ABA16" s="206"/>
      <c r="ABB16" s="206"/>
      <c r="ABC16" s="206"/>
      <c r="ABD16" s="206"/>
      <c r="ABE16" s="206"/>
      <c r="ABF16" s="206"/>
      <c r="ABG16" s="206"/>
      <c r="ABH16" s="206"/>
      <c r="ABI16" s="206"/>
      <c r="ABJ16" s="206"/>
      <c r="ABK16" s="206"/>
      <c r="ABL16" s="206"/>
      <c r="ABM16" s="206"/>
      <c r="ABN16" s="206"/>
      <c r="ABO16" s="206"/>
      <c r="ABP16" s="206"/>
      <c r="ABQ16" s="206"/>
      <c r="ABR16" s="206"/>
      <c r="ABS16" s="206"/>
      <c r="ABT16" s="206"/>
      <c r="ABU16" s="206"/>
      <c r="ABV16" s="206"/>
      <c r="ABW16" s="206"/>
      <c r="ABX16" s="206"/>
      <c r="ABY16" s="206"/>
      <c r="ABZ16" s="206"/>
      <c r="ACA16" s="206"/>
      <c r="ACB16" s="206"/>
      <c r="ACC16" s="206"/>
      <c r="ACD16" s="206"/>
      <c r="ACE16" s="206"/>
      <c r="ACF16" s="206"/>
      <c r="ACG16" s="206"/>
      <c r="ACH16" s="206"/>
      <c r="ACI16" s="206"/>
      <c r="ACJ16" s="206"/>
      <c r="ACK16" s="206"/>
      <c r="ACL16" s="206"/>
      <c r="ACM16" s="206"/>
      <c r="ACN16" s="206"/>
      <c r="ACO16" s="206"/>
      <c r="ACP16" s="206"/>
      <c r="ACQ16" s="206"/>
      <c r="ACR16" s="206"/>
      <c r="ACS16" s="206"/>
      <c r="ACT16" s="206"/>
      <c r="ACU16" s="206"/>
      <c r="ACV16" s="206"/>
      <c r="ACW16" s="206"/>
      <c r="ACX16" s="206"/>
      <c r="ACY16" s="206"/>
      <c r="ACZ16" s="206"/>
      <c r="ADA16" s="206"/>
      <c r="ADB16" s="206"/>
      <c r="ADC16" s="206"/>
      <c r="ADD16" s="206"/>
      <c r="ADE16" s="206"/>
      <c r="ADF16" s="206"/>
      <c r="ADG16" s="206"/>
      <c r="ADH16" s="206"/>
      <c r="ADI16" s="206"/>
      <c r="ADJ16" s="206"/>
      <c r="ADK16" s="206"/>
      <c r="ADL16" s="206"/>
      <c r="ADM16" s="206"/>
      <c r="ADN16" s="206"/>
      <c r="ADO16" s="206"/>
      <c r="ADP16" s="206"/>
      <c r="ADQ16" s="206"/>
      <c r="ADR16" s="206"/>
      <c r="ADS16" s="206"/>
      <c r="ADT16" s="206"/>
      <c r="ADU16" s="206"/>
      <c r="ADV16" s="206"/>
      <c r="ADW16" s="206"/>
      <c r="ADX16" s="206"/>
      <c r="ADY16" s="206"/>
      <c r="ADZ16" s="206"/>
      <c r="AEA16" s="206"/>
      <c r="AEB16" s="206"/>
      <c r="AEC16" s="206"/>
      <c r="AED16" s="206"/>
      <c r="AEE16" s="206"/>
      <c r="AEF16" s="206"/>
      <c r="AEG16" s="206"/>
      <c r="AEH16" s="206"/>
      <c r="AEI16" s="206"/>
      <c r="AEJ16" s="206"/>
      <c r="AEK16" s="206"/>
      <c r="AEL16" s="206"/>
      <c r="AEM16" s="206"/>
      <c r="AEN16" s="206"/>
      <c r="AEO16" s="206"/>
      <c r="AEP16" s="206"/>
      <c r="AEQ16" s="206"/>
      <c r="AER16" s="206"/>
      <c r="AES16" s="206"/>
      <c r="AET16" s="206"/>
      <c r="AEU16" s="206"/>
      <c r="AEV16" s="206"/>
      <c r="AEW16" s="206"/>
      <c r="AEX16" s="206"/>
      <c r="AEY16" s="206"/>
      <c r="AEZ16" s="206"/>
      <c r="AFA16" s="206"/>
      <c r="AFB16" s="206"/>
      <c r="AFC16" s="206"/>
      <c r="AFD16" s="206"/>
      <c r="AFE16" s="206"/>
      <c r="AFF16" s="206"/>
      <c r="AFG16" s="206"/>
      <c r="AFH16" s="206"/>
      <c r="AFI16" s="206"/>
      <c r="AFJ16" s="206"/>
      <c r="AFK16" s="206"/>
      <c r="AFL16" s="206"/>
      <c r="AFM16" s="206"/>
      <c r="AFN16" s="206"/>
      <c r="AFO16" s="206"/>
      <c r="AFP16" s="206"/>
      <c r="AFQ16" s="206"/>
      <c r="AFR16" s="206"/>
      <c r="AFS16" s="206"/>
      <c r="AFT16" s="206"/>
      <c r="AFU16" s="206"/>
      <c r="AFV16" s="206"/>
      <c r="AFW16" s="206"/>
      <c r="AFX16" s="206"/>
      <c r="AFY16" s="206"/>
      <c r="AFZ16" s="206"/>
      <c r="AGA16" s="206"/>
      <c r="AGB16" s="206"/>
      <c r="AGC16" s="206"/>
      <c r="AGD16" s="206"/>
      <c r="AGE16" s="206"/>
      <c r="AGF16" s="206"/>
      <c r="AGG16" s="206"/>
      <c r="AGH16" s="206"/>
      <c r="AGI16" s="206"/>
      <c r="AGJ16" s="206"/>
      <c r="AGK16" s="206"/>
      <c r="AGL16" s="206"/>
      <c r="AGM16" s="206"/>
      <c r="AGN16" s="206"/>
      <c r="AGO16" s="206"/>
      <c r="AGP16" s="206"/>
      <c r="AGQ16" s="206"/>
      <c r="AGR16" s="206"/>
      <c r="AGS16" s="206"/>
      <c r="AGT16" s="206"/>
      <c r="AGU16" s="206"/>
      <c r="AGV16" s="206"/>
      <c r="AGW16" s="206"/>
      <c r="AGX16" s="206"/>
      <c r="AGY16" s="206"/>
      <c r="AGZ16" s="206"/>
      <c r="AHA16" s="206"/>
      <c r="AHB16" s="206"/>
      <c r="AHC16" s="206"/>
      <c r="AHD16" s="206"/>
      <c r="AHE16" s="206"/>
      <c r="AHF16" s="206"/>
      <c r="AHG16" s="206"/>
      <c r="AHH16" s="206"/>
      <c r="AHI16" s="206"/>
      <c r="AHJ16" s="206"/>
      <c r="AHK16" s="206"/>
      <c r="AHL16" s="206"/>
      <c r="AHM16" s="206"/>
      <c r="AHN16" s="206"/>
      <c r="AHO16" s="206"/>
      <c r="AHP16" s="206"/>
      <c r="AHQ16" s="206"/>
      <c r="AHR16" s="206"/>
      <c r="AHS16" s="206"/>
      <c r="AHT16" s="206"/>
      <c r="AHU16" s="206"/>
      <c r="AHV16" s="206"/>
      <c r="AHW16" s="206"/>
      <c r="AHX16" s="206"/>
      <c r="AHY16" s="206"/>
      <c r="AHZ16" s="206"/>
      <c r="AIA16" s="206"/>
      <c r="AIB16" s="206"/>
      <c r="AIC16" s="206"/>
      <c r="AID16" s="206"/>
      <c r="AIE16" s="206"/>
      <c r="AIF16" s="206"/>
      <c r="AIG16" s="206"/>
      <c r="AIH16" s="206"/>
      <c r="AII16" s="206"/>
      <c r="AIJ16" s="206"/>
      <c r="AIK16" s="206"/>
      <c r="AIL16" s="206"/>
      <c r="AIM16" s="206"/>
      <c r="AIN16" s="206"/>
      <c r="AIO16" s="206"/>
      <c r="AIP16" s="206"/>
      <c r="AIQ16" s="206"/>
      <c r="AIR16" s="206"/>
      <c r="AIS16" s="206"/>
      <c r="AIT16" s="206"/>
      <c r="AIU16" s="206"/>
      <c r="AIV16" s="206"/>
      <c r="AIW16" s="206"/>
      <c r="AIX16" s="206"/>
      <c r="AIY16" s="206"/>
      <c r="AIZ16" s="206"/>
      <c r="AJA16" s="206"/>
      <c r="AJB16" s="206"/>
      <c r="AJC16" s="206"/>
      <c r="AJD16" s="206"/>
      <c r="AJE16" s="206"/>
      <c r="AJF16" s="206"/>
      <c r="AJG16" s="206"/>
      <c r="AJH16" s="206"/>
      <c r="AJI16" s="206"/>
      <c r="AJJ16" s="206"/>
      <c r="AJK16" s="206"/>
      <c r="AJL16" s="206"/>
      <c r="AJM16" s="206"/>
      <c r="AJN16" s="206"/>
      <c r="AJO16" s="206"/>
      <c r="AJP16" s="206"/>
      <c r="AJQ16" s="206"/>
      <c r="AJR16" s="206"/>
      <c r="AJS16" s="206"/>
      <c r="AJT16" s="206"/>
      <c r="AJU16" s="206"/>
      <c r="AJV16" s="206"/>
      <c r="AJW16" s="206"/>
      <c r="AJX16" s="206"/>
      <c r="AJY16" s="206"/>
      <c r="AJZ16" s="206"/>
      <c r="AKA16" s="206"/>
      <c r="AKB16" s="206"/>
      <c r="AKC16" s="206"/>
      <c r="AKD16" s="206"/>
      <c r="AKE16" s="206"/>
      <c r="AKF16" s="206"/>
      <c r="AKG16" s="206"/>
      <c r="AKH16" s="206"/>
      <c r="AKI16" s="206"/>
      <c r="AKJ16" s="206"/>
      <c r="AKK16" s="206"/>
      <c r="AKL16" s="206"/>
      <c r="AKM16" s="206"/>
      <c r="AKN16" s="206"/>
      <c r="AKO16" s="206"/>
      <c r="AKP16" s="206"/>
      <c r="AKQ16" s="206"/>
      <c r="AKR16" s="206"/>
      <c r="AKS16" s="206"/>
      <c r="AKT16" s="206"/>
      <c r="AKU16" s="206"/>
      <c r="AKV16" s="206"/>
      <c r="AKW16" s="206"/>
      <c r="AKX16" s="206"/>
      <c r="AKY16" s="206"/>
      <c r="AKZ16" s="206"/>
      <c r="ALA16" s="206"/>
      <c r="ALB16" s="206"/>
      <c r="ALC16" s="206"/>
      <c r="ALD16" s="206"/>
      <c r="ALE16" s="206"/>
      <c r="ALF16" s="206"/>
      <c r="ALG16" s="206"/>
      <c r="ALH16" s="206"/>
      <c r="ALI16" s="206"/>
      <c r="ALJ16" s="206"/>
      <c r="ALK16" s="206"/>
      <c r="ALL16" s="206"/>
      <c r="ALM16" s="206"/>
      <c r="ALN16" s="206"/>
      <c r="ALO16" s="206"/>
      <c r="ALP16" s="206"/>
      <c r="ALQ16" s="206"/>
      <c r="ALR16" s="206"/>
      <c r="ALS16" s="206"/>
      <c r="ALT16" s="206"/>
      <c r="ALU16" s="206"/>
      <c r="ALV16" s="206"/>
      <c r="ALW16" s="206"/>
      <c r="ALX16" s="206"/>
      <c r="ALY16" s="206"/>
      <c r="ALZ16" s="206"/>
      <c r="AMA16" s="206"/>
    </row>
    <row r="17" spans="1:1015" ht="14.2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47"/>
      <c r="M17" s="247"/>
      <c r="N17" s="247"/>
      <c r="O17" s="247"/>
      <c r="P17" s="207"/>
      <c r="Q17" s="207"/>
      <c r="R17" s="207"/>
      <c r="S17" s="207"/>
      <c r="T17" s="247"/>
      <c r="U17" s="207"/>
      <c r="V17" s="20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  <c r="IJ17" s="247"/>
      <c r="IK17" s="247"/>
      <c r="IL17" s="247"/>
      <c r="IM17" s="247"/>
      <c r="IN17" s="247"/>
      <c r="IO17" s="247"/>
      <c r="IP17" s="247"/>
      <c r="IQ17" s="247"/>
      <c r="IR17" s="247"/>
      <c r="IS17" s="247"/>
      <c r="IT17" s="247"/>
      <c r="IU17" s="247"/>
      <c r="IV17" s="247"/>
      <c r="IW17" s="247"/>
      <c r="IX17" s="247"/>
      <c r="IY17" s="247"/>
      <c r="IZ17" s="247"/>
      <c r="JA17" s="247"/>
      <c r="JB17" s="247"/>
      <c r="JC17" s="247"/>
      <c r="JD17" s="247"/>
      <c r="JE17" s="247"/>
      <c r="JF17" s="247"/>
      <c r="JG17" s="247"/>
      <c r="JH17" s="247"/>
      <c r="JI17" s="247"/>
      <c r="JJ17" s="247"/>
      <c r="JK17" s="247"/>
      <c r="JL17" s="247"/>
      <c r="JM17" s="247"/>
      <c r="JN17" s="247"/>
      <c r="JO17" s="247"/>
      <c r="JP17" s="247"/>
      <c r="JQ17" s="247"/>
      <c r="JR17" s="247"/>
      <c r="JS17" s="247"/>
      <c r="JT17" s="247"/>
      <c r="JU17" s="247"/>
      <c r="JV17" s="247"/>
      <c r="JW17" s="247"/>
      <c r="JX17" s="247"/>
      <c r="JY17" s="247"/>
      <c r="JZ17" s="247"/>
      <c r="KA17" s="247"/>
      <c r="KB17" s="247"/>
      <c r="KC17" s="247"/>
      <c r="KD17" s="247"/>
      <c r="KE17" s="247"/>
      <c r="KF17" s="247"/>
      <c r="KG17" s="247"/>
      <c r="KH17" s="247"/>
      <c r="KI17" s="247"/>
      <c r="KJ17" s="247"/>
      <c r="KK17" s="247"/>
      <c r="KL17" s="247"/>
      <c r="KM17" s="247"/>
      <c r="KN17" s="247"/>
      <c r="KO17" s="247"/>
      <c r="KP17" s="247"/>
      <c r="KQ17" s="247"/>
      <c r="KR17" s="247"/>
      <c r="KS17" s="247"/>
      <c r="KT17" s="247"/>
      <c r="KU17" s="247"/>
      <c r="KV17" s="247"/>
      <c r="KW17" s="247"/>
      <c r="KX17" s="247"/>
      <c r="KY17" s="247"/>
      <c r="KZ17" s="247"/>
      <c r="LA17" s="247"/>
      <c r="LB17" s="247"/>
      <c r="LC17" s="247"/>
      <c r="LD17" s="247"/>
      <c r="LE17" s="247"/>
      <c r="LF17" s="247"/>
      <c r="LG17" s="247"/>
      <c r="LH17" s="247"/>
      <c r="LI17" s="247"/>
      <c r="LJ17" s="247"/>
      <c r="LK17" s="247"/>
      <c r="LL17" s="247"/>
      <c r="LM17" s="247"/>
      <c r="LN17" s="247"/>
      <c r="LO17" s="247"/>
      <c r="LP17" s="247"/>
      <c r="LQ17" s="247"/>
      <c r="LR17" s="247"/>
      <c r="LS17" s="247"/>
      <c r="LT17" s="247"/>
      <c r="LU17" s="247"/>
      <c r="LV17" s="247"/>
      <c r="LW17" s="247"/>
      <c r="LX17" s="247"/>
      <c r="LY17" s="247"/>
      <c r="LZ17" s="247"/>
      <c r="MA17" s="247"/>
      <c r="MB17" s="247"/>
      <c r="MC17" s="247"/>
      <c r="MD17" s="247"/>
      <c r="ME17" s="247"/>
      <c r="MF17" s="247"/>
      <c r="MG17" s="247"/>
      <c r="MH17" s="247"/>
      <c r="MI17" s="247"/>
      <c r="MJ17" s="247"/>
      <c r="MK17" s="247"/>
      <c r="ML17" s="247"/>
      <c r="MM17" s="247"/>
      <c r="MN17" s="247"/>
      <c r="MO17" s="247"/>
      <c r="MP17" s="247"/>
      <c r="MQ17" s="247"/>
      <c r="MR17" s="247"/>
      <c r="MS17" s="247"/>
      <c r="MT17" s="247"/>
      <c r="MU17" s="247"/>
      <c r="MV17" s="247"/>
      <c r="MW17" s="247"/>
      <c r="MX17" s="247"/>
      <c r="MY17" s="247"/>
      <c r="MZ17" s="247"/>
      <c r="NA17" s="247"/>
      <c r="NB17" s="247"/>
      <c r="NC17" s="247"/>
      <c r="ND17" s="247"/>
      <c r="NE17" s="247"/>
      <c r="NF17" s="247"/>
      <c r="NG17" s="247"/>
      <c r="NH17" s="247"/>
      <c r="NI17" s="247"/>
      <c r="NJ17" s="247"/>
      <c r="NK17" s="247"/>
      <c r="NL17" s="247"/>
      <c r="NM17" s="247"/>
      <c r="NN17" s="247"/>
      <c r="NO17" s="247"/>
      <c r="NP17" s="247"/>
      <c r="NQ17" s="247"/>
      <c r="NR17" s="247"/>
      <c r="NS17" s="247"/>
      <c r="NT17" s="247"/>
      <c r="NU17" s="247"/>
      <c r="NV17" s="247"/>
      <c r="NW17" s="247"/>
      <c r="NX17" s="247"/>
      <c r="NY17" s="247"/>
      <c r="NZ17" s="247"/>
      <c r="OA17" s="247"/>
      <c r="OB17" s="247"/>
      <c r="OC17" s="247"/>
      <c r="OD17" s="247"/>
      <c r="OE17" s="247"/>
      <c r="OF17" s="247"/>
      <c r="OG17" s="247"/>
      <c r="OH17" s="247"/>
      <c r="OI17" s="247"/>
      <c r="OJ17" s="247"/>
      <c r="OK17" s="247"/>
      <c r="OL17" s="247"/>
      <c r="OM17" s="247"/>
      <c r="ON17" s="247"/>
      <c r="OO17" s="247"/>
      <c r="OP17" s="247"/>
      <c r="OQ17" s="247"/>
      <c r="OR17" s="247"/>
      <c r="OS17" s="247"/>
      <c r="OT17" s="247"/>
      <c r="OU17" s="247"/>
      <c r="OV17" s="247"/>
      <c r="OW17" s="247"/>
      <c r="OX17" s="247"/>
      <c r="OY17" s="247"/>
      <c r="OZ17" s="247"/>
      <c r="PA17" s="247"/>
      <c r="PB17" s="247"/>
      <c r="PC17" s="247"/>
      <c r="PD17" s="247"/>
      <c r="PE17" s="247"/>
      <c r="PF17" s="247"/>
      <c r="PG17" s="247"/>
      <c r="PH17" s="247"/>
      <c r="PI17" s="247"/>
      <c r="PJ17" s="247"/>
      <c r="PK17" s="247"/>
      <c r="PL17" s="247"/>
      <c r="PM17" s="247"/>
      <c r="PN17" s="247"/>
      <c r="PO17" s="247"/>
      <c r="PP17" s="247"/>
      <c r="PQ17" s="247"/>
      <c r="PR17" s="247"/>
      <c r="PS17" s="247"/>
      <c r="PT17" s="247"/>
      <c r="PU17" s="247"/>
      <c r="PV17" s="247"/>
      <c r="PW17" s="247"/>
      <c r="PX17" s="247"/>
      <c r="PY17" s="247"/>
      <c r="PZ17" s="247"/>
      <c r="QA17" s="247"/>
      <c r="QB17" s="247"/>
      <c r="QC17" s="247"/>
      <c r="QD17" s="247"/>
      <c r="QE17" s="247"/>
      <c r="QF17" s="247"/>
      <c r="QG17" s="247"/>
      <c r="QH17" s="247"/>
      <c r="QI17" s="247"/>
      <c r="QJ17" s="247"/>
      <c r="QK17" s="247"/>
      <c r="QL17" s="247"/>
      <c r="QM17" s="247"/>
      <c r="QN17" s="247"/>
      <c r="QO17" s="247"/>
      <c r="QP17" s="247"/>
      <c r="QQ17" s="247"/>
      <c r="QR17" s="247"/>
      <c r="QS17" s="247"/>
      <c r="QT17" s="247"/>
      <c r="QU17" s="247"/>
      <c r="QV17" s="247"/>
      <c r="QW17" s="247"/>
      <c r="QX17" s="247"/>
      <c r="QY17" s="247"/>
      <c r="QZ17" s="247"/>
      <c r="RA17" s="247"/>
      <c r="RB17" s="247"/>
      <c r="RC17" s="247"/>
      <c r="RD17" s="247"/>
      <c r="RE17" s="247"/>
      <c r="RF17" s="247"/>
      <c r="RG17" s="247"/>
      <c r="RH17" s="247"/>
      <c r="RI17" s="247"/>
      <c r="RJ17" s="247"/>
      <c r="RK17" s="247"/>
      <c r="RL17" s="247"/>
      <c r="RM17" s="247"/>
      <c r="RN17" s="247"/>
      <c r="RO17" s="247"/>
      <c r="RP17" s="247"/>
      <c r="RQ17" s="247"/>
      <c r="RR17" s="247"/>
      <c r="RS17" s="247"/>
      <c r="RT17" s="247"/>
      <c r="RU17" s="247"/>
      <c r="RV17" s="247"/>
      <c r="RW17" s="247"/>
      <c r="RX17" s="247"/>
      <c r="RY17" s="247"/>
      <c r="RZ17" s="247"/>
      <c r="SA17" s="247"/>
      <c r="SB17" s="247"/>
      <c r="SC17" s="247"/>
      <c r="SD17" s="247"/>
      <c r="SE17" s="247"/>
      <c r="SF17" s="247"/>
      <c r="SG17" s="247"/>
      <c r="SH17" s="247"/>
      <c r="SI17" s="247"/>
      <c r="SJ17" s="247"/>
      <c r="SK17" s="247"/>
      <c r="SL17" s="247"/>
      <c r="SM17" s="247"/>
      <c r="SN17" s="247"/>
      <c r="SO17" s="247"/>
      <c r="SP17" s="247"/>
      <c r="SQ17" s="247"/>
      <c r="SR17" s="247"/>
      <c r="SS17" s="247"/>
      <c r="ST17" s="247"/>
      <c r="SU17" s="247"/>
      <c r="SV17" s="247"/>
      <c r="SW17" s="247"/>
      <c r="SX17" s="247"/>
      <c r="SY17" s="247"/>
      <c r="SZ17" s="247"/>
      <c r="TA17" s="247"/>
      <c r="TB17" s="247"/>
      <c r="TC17" s="247"/>
      <c r="TD17" s="247"/>
      <c r="TE17" s="247"/>
      <c r="TF17" s="247"/>
      <c r="TG17" s="247"/>
      <c r="TH17" s="247"/>
      <c r="TI17" s="247"/>
      <c r="TJ17" s="247"/>
      <c r="TK17" s="247"/>
      <c r="TL17" s="247"/>
      <c r="TM17" s="247"/>
      <c r="TN17" s="247"/>
      <c r="TO17" s="247"/>
      <c r="TP17" s="247"/>
      <c r="TQ17" s="247"/>
      <c r="TR17" s="247"/>
      <c r="TS17" s="247"/>
      <c r="TT17" s="247"/>
      <c r="TU17" s="247"/>
      <c r="TV17" s="247"/>
      <c r="TW17" s="247"/>
      <c r="TX17" s="247"/>
      <c r="TY17" s="247"/>
      <c r="TZ17" s="247"/>
      <c r="UA17" s="247"/>
      <c r="UB17" s="247"/>
      <c r="UC17" s="247"/>
      <c r="UD17" s="247"/>
      <c r="UE17" s="247"/>
      <c r="UF17" s="247"/>
      <c r="UG17" s="247"/>
      <c r="UH17" s="247"/>
      <c r="UI17" s="247"/>
      <c r="UJ17" s="247"/>
      <c r="UK17" s="247"/>
      <c r="UL17" s="247"/>
      <c r="UM17" s="247"/>
      <c r="UN17" s="247"/>
      <c r="UO17" s="247"/>
      <c r="UP17" s="247"/>
      <c r="UQ17" s="247"/>
      <c r="UR17" s="247"/>
      <c r="US17" s="247"/>
      <c r="UT17" s="247"/>
      <c r="UU17" s="247"/>
      <c r="UV17" s="247"/>
      <c r="UW17" s="247"/>
      <c r="UX17" s="247"/>
      <c r="UY17" s="247"/>
      <c r="UZ17" s="247"/>
      <c r="VA17" s="247"/>
      <c r="VB17" s="247"/>
      <c r="VC17" s="247"/>
      <c r="VD17" s="247"/>
      <c r="VE17" s="247"/>
      <c r="VF17" s="247"/>
      <c r="VG17" s="247"/>
      <c r="VH17" s="247"/>
      <c r="VI17" s="247"/>
      <c r="VJ17" s="247"/>
      <c r="VK17" s="247"/>
      <c r="VL17" s="247"/>
      <c r="VM17" s="247"/>
      <c r="VN17" s="247"/>
      <c r="VO17" s="247"/>
      <c r="VP17" s="247"/>
      <c r="VQ17" s="247"/>
      <c r="VR17" s="247"/>
      <c r="VS17" s="247"/>
      <c r="VT17" s="247"/>
      <c r="VU17" s="247"/>
      <c r="VV17" s="247"/>
      <c r="VW17" s="247"/>
      <c r="VX17" s="247"/>
      <c r="VY17" s="247"/>
      <c r="VZ17" s="247"/>
      <c r="WA17" s="247"/>
      <c r="WB17" s="247"/>
      <c r="WC17" s="247"/>
      <c r="WD17" s="247"/>
      <c r="WE17" s="247"/>
      <c r="WF17" s="247"/>
      <c r="WG17" s="247"/>
      <c r="WH17" s="247"/>
      <c r="WI17" s="247"/>
      <c r="WJ17" s="247"/>
      <c r="WK17" s="247"/>
      <c r="WL17" s="247"/>
      <c r="WM17" s="247"/>
      <c r="WN17" s="247"/>
      <c r="WO17" s="247"/>
      <c r="WP17" s="247"/>
      <c r="WQ17" s="247"/>
      <c r="WR17" s="247"/>
      <c r="WS17" s="247"/>
      <c r="WT17" s="247"/>
      <c r="WU17" s="247"/>
      <c r="WV17" s="247"/>
      <c r="WW17" s="247"/>
      <c r="WX17" s="247"/>
      <c r="WY17" s="247"/>
      <c r="WZ17" s="247"/>
      <c r="XA17" s="247"/>
      <c r="XB17" s="247"/>
      <c r="XC17" s="247"/>
      <c r="XD17" s="247"/>
      <c r="XE17" s="247"/>
      <c r="XF17" s="247"/>
      <c r="XG17" s="247"/>
      <c r="XH17" s="247"/>
      <c r="XI17" s="247"/>
      <c r="XJ17" s="247"/>
      <c r="XK17" s="247"/>
      <c r="XL17" s="247"/>
      <c r="XM17" s="247"/>
      <c r="XN17" s="247"/>
      <c r="XO17" s="247"/>
      <c r="XP17" s="247"/>
      <c r="XQ17" s="247"/>
      <c r="XR17" s="247"/>
      <c r="XS17" s="247"/>
      <c r="XT17" s="247"/>
      <c r="XU17" s="247"/>
      <c r="XV17" s="247"/>
      <c r="XW17" s="247"/>
      <c r="XX17" s="247"/>
      <c r="XY17" s="247"/>
      <c r="XZ17" s="247"/>
      <c r="YA17" s="247"/>
      <c r="YB17" s="247"/>
      <c r="YC17" s="247"/>
      <c r="YD17" s="247"/>
      <c r="YE17" s="247"/>
      <c r="YF17" s="247"/>
      <c r="YG17" s="247"/>
      <c r="YH17" s="247"/>
      <c r="YI17" s="247"/>
      <c r="YJ17" s="247"/>
      <c r="YK17" s="247"/>
      <c r="YL17" s="247"/>
      <c r="YM17" s="247"/>
      <c r="YN17" s="247"/>
      <c r="YO17" s="247"/>
      <c r="YP17" s="247"/>
      <c r="YQ17" s="247"/>
      <c r="YR17" s="247"/>
      <c r="YS17" s="247"/>
      <c r="YT17" s="247"/>
      <c r="YU17" s="247"/>
      <c r="YV17" s="247"/>
      <c r="YW17" s="247"/>
      <c r="YX17" s="247"/>
      <c r="YY17" s="247"/>
      <c r="YZ17" s="247"/>
      <c r="ZA17" s="247"/>
      <c r="ZB17" s="247"/>
      <c r="ZC17" s="247"/>
      <c r="ZD17" s="247"/>
      <c r="ZE17" s="247"/>
      <c r="ZF17" s="247"/>
      <c r="ZG17" s="247"/>
      <c r="ZH17" s="247"/>
      <c r="ZI17" s="247"/>
      <c r="ZJ17" s="247"/>
      <c r="ZK17" s="247"/>
      <c r="ZL17" s="247"/>
      <c r="ZM17" s="247"/>
      <c r="ZN17" s="247"/>
      <c r="ZO17" s="247"/>
      <c r="ZP17" s="247"/>
      <c r="ZQ17" s="247"/>
      <c r="ZR17" s="247"/>
      <c r="ZS17" s="247"/>
      <c r="ZT17" s="247"/>
      <c r="ZU17" s="247"/>
      <c r="ZV17" s="247"/>
      <c r="ZW17" s="247"/>
      <c r="ZX17" s="247"/>
      <c r="ZY17" s="247"/>
      <c r="ZZ17" s="247"/>
      <c r="AAA17" s="247"/>
      <c r="AAB17" s="247"/>
      <c r="AAC17" s="247"/>
      <c r="AAD17" s="247"/>
      <c r="AAE17" s="247"/>
      <c r="AAF17" s="247"/>
      <c r="AAG17" s="247"/>
      <c r="AAH17" s="247"/>
      <c r="AAI17" s="247"/>
      <c r="AAJ17" s="247"/>
      <c r="AAK17" s="247"/>
      <c r="AAL17" s="247"/>
      <c r="AAM17" s="247"/>
      <c r="AAN17" s="247"/>
      <c r="AAO17" s="247"/>
      <c r="AAP17" s="247"/>
      <c r="AAQ17" s="247"/>
      <c r="AAR17" s="247"/>
      <c r="AAS17" s="247"/>
      <c r="AAT17" s="247"/>
      <c r="AAU17" s="247"/>
      <c r="AAV17" s="247"/>
      <c r="AAW17" s="247"/>
      <c r="AAX17" s="247"/>
      <c r="AAY17" s="247"/>
      <c r="AAZ17" s="247"/>
      <c r="ABA17" s="247"/>
      <c r="ABB17" s="247"/>
      <c r="ABC17" s="247"/>
      <c r="ABD17" s="247"/>
      <c r="ABE17" s="247"/>
      <c r="ABF17" s="247"/>
      <c r="ABG17" s="247"/>
      <c r="ABH17" s="247"/>
      <c r="ABI17" s="247"/>
      <c r="ABJ17" s="247"/>
      <c r="ABK17" s="247"/>
      <c r="ABL17" s="247"/>
      <c r="ABM17" s="247"/>
      <c r="ABN17" s="247"/>
      <c r="ABO17" s="247"/>
      <c r="ABP17" s="247"/>
      <c r="ABQ17" s="247"/>
      <c r="ABR17" s="247"/>
      <c r="ABS17" s="247"/>
      <c r="ABT17" s="247"/>
      <c r="ABU17" s="247"/>
      <c r="ABV17" s="247"/>
      <c r="ABW17" s="247"/>
      <c r="ABX17" s="247"/>
      <c r="ABY17" s="247"/>
      <c r="ABZ17" s="247"/>
      <c r="ACA17" s="247"/>
      <c r="ACB17" s="247"/>
      <c r="ACC17" s="247"/>
      <c r="ACD17" s="247"/>
      <c r="ACE17" s="247"/>
      <c r="ACF17" s="247"/>
      <c r="ACG17" s="247"/>
      <c r="ACH17" s="247"/>
      <c r="ACI17" s="247"/>
      <c r="ACJ17" s="247"/>
      <c r="ACK17" s="247"/>
      <c r="ACL17" s="247"/>
      <c r="ACM17" s="247"/>
      <c r="ACN17" s="247"/>
      <c r="ACO17" s="247"/>
      <c r="ACP17" s="247"/>
      <c r="ACQ17" s="247"/>
      <c r="ACR17" s="247"/>
      <c r="ACS17" s="247"/>
      <c r="ACT17" s="247"/>
      <c r="ACU17" s="247"/>
      <c r="ACV17" s="247"/>
      <c r="ACW17" s="247"/>
      <c r="ACX17" s="247"/>
      <c r="ACY17" s="247"/>
      <c r="ACZ17" s="247"/>
      <c r="ADA17" s="247"/>
      <c r="ADB17" s="247"/>
      <c r="ADC17" s="247"/>
      <c r="ADD17" s="247"/>
      <c r="ADE17" s="247"/>
      <c r="ADF17" s="247"/>
      <c r="ADG17" s="247"/>
      <c r="ADH17" s="247"/>
      <c r="ADI17" s="247"/>
      <c r="ADJ17" s="247"/>
      <c r="ADK17" s="247"/>
      <c r="ADL17" s="247"/>
      <c r="ADM17" s="247"/>
      <c r="ADN17" s="247"/>
      <c r="ADO17" s="247"/>
      <c r="ADP17" s="247"/>
      <c r="ADQ17" s="247"/>
      <c r="ADR17" s="247"/>
      <c r="ADS17" s="247"/>
      <c r="ADT17" s="247"/>
      <c r="ADU17" s="247"/>
      <c r="ADV17" s="247"/>
      <c r="ADW17" s="247"/>
      <c r="ADX17" s="247"/>
      <c r="ADY17" s="247"/>
      <c r="ADZ17" s="247"/>
      <c r="AEA17" s="247"/>
      <c r="AEB17" s="247"/>
      <c r="AEC17" s="247"/>
      <c r="AED17" s="247"/>
      <c r="AEE17" s="247"/>
      <c r="AEF17" s="247"/>
      <c r="AEG17" s="247"/>
      <c r="AEH17" s="247"/>
      <c r="AEI17" s="247"/>
      <c r="AEJ17" s="247"/>
      <c r="AEK17" s="247"/>
      <c r="AEL17" s="247"/>
      <c r="AEM17" s="247"/>
      <c r="AEN17" s="247"/>
      <c r="AEO17" s="247"/>
      <c r="AEP17" s="247"/>
      <c r="AEQ17" s="247"/>
      <c r="AER17" s="247"/>
      <c r="AES17" s="247"/>
      <c r="AET17" s="247"/>
      <c r="AEU17" s="247"/>
      <c r="AEV17" s="247"/>
      <c r="AEW17" s="247"/>
      <c r="AEX17" s="247"/>
      <c r="AEY17" s="247"/>
      <c r="AEZ17" s="247"/>
      <c r="AFA17" s="247"/>
      <c r="AFB17" s="247"/>
      <c r="AFC17" s="247"/>
      <c r="AFD17" s="247"/>
      <c r="AFE17" s="247"/>
      <c r="AFF17" s="247"/>
      <c r="AFG17" s="247"/>
      <c r="AFH17" s="247"/>
      <c r="AFI17" s="247"/>
      <c r="AFJ17" s="247"/>
      <c r="AFK17" s="247"/>
      <c r="AFL17" s="247"/>
      <c r="AFM17" s="247"/>
      <c r="AFN17" s="247"/>
      <c r="AFO17" s="247"/>
      <c r="AFP17" s="247"/>
      <c r="AFQ17" s="247"/>
      <c r="AFR17" s="247"/>
      <c r="AFS17" s="247"/>
      <c r="AFT17" s="247"/>
      <c r="AFU17" s="247"/>
      <c r="AFV17" s="247"/>
      <c r="AFW17" s="247"/>
      <c r="AFX17" s="247"/>
      <c r="AFY17" s="247"/>
      <c r="AFZ17" s="247"/>
      <c r="AGA17" s="247"/>
      <c r="AGB17" s="247"/>
      <c r="AGC17" s="247"/>
      <c r="AGD17" s="247"/>
      <c r="AGE17" s="247"/>
      <c r="AGF17" s="247"/>
      <c r="AGG17" s="247"/>
      <c r="AGH17" s="247"/>
      <c r="AGI17" s="247"/>
      <c r="AGJ17" s="247"/>
      <c r="AGK17" s="247"/>
      <c r="AGL17" s="247"/>
      <c r="AGM17" s="247"/>
      <c r="AGN17" s="247"/>
      <c r="AGO17" s="247"/>
      <c r="AGP17" s="247"/>
      <c r="AGQ17" s="247"/>
      <c r="AGR17" s="247"/>
      <c r="AGS17" s="247"/>
      <c r="AGT17" s="247"/>
      <c r="AGU17" s="247"/>
      <c r="AGV17" s="247"/>
      <c r="AGW17" s="247"/>
      <c r="AGX17" s="247"/>
      <c r="AGY17" s="247"/>
      <c r="AGZ17" s="247"/>
      <c r="AHA17" s="247"/>
      <c r="AHB17" s="247"/>
      <c r="AHC17" s="247"/>
      <c r="AHD17" s="247"/>
      <c r="AHE17" s="247"/>
      <c r="AHF17" s="247"/>
      <c r="AHG17" s="247"/>
      <c r="AHH17" s="247"/>
      <c r="AHI17" s="247"/>
      <c r="AHJ17" s="247"/>
      <c r="AHK17" s="247"/>
      <c r="AHL17" s="247"/>
      <c r="AHM17" s="247"/>
      <c r="AHN17" s="247"/>
      <c r="AHO17" s="247"/>
      <c r="AHP17" s="247"/>
      <c r="AHQ17" s="247"/>
      <c r="AHR17" s="247"/>
      <c r="AHS17" s="247"/>
      <c r="AHT17" s="247"/>
      <c r="AHU17" s="247"/>
      <c r="AHV17" s="247"/>
      <c r="AHW17" s="247"/>
      <c r="AHX17" s="247"/>
      <c r="AHY17" s="247"/>
      <c r="AHZ17" s="247"/>
      <c r="AIA17" s="247"/>
      <c r="AIB17" s="247"/>
      <c r="AIC17" s="247"/>
      <c r="AID17" s="247"/>
      <c r="AIE17" s="247"/>
      <c r="AIF17" s="247"/>
      <c r="AIG17" s="247"/>
      <c r="AIH17" s="247"/>
      <c r="AII17" s="247"/>
      <c r="AIJ17" s="247"/>
      <c r="AIK17" s="247"/>
      <c r="AIL17" s="247"/>
      <c r="AIM17" s="247"/>
      <c r="AIN17" s="247"/>
      <c r="AIO17" s="247"/>
      <c r="AIP17" s="247"/>
      <c r="AIQ17" s="247"/>
      <c r="AIR17" s="247"/>
      <c r="AIS17" s="247"/>
      <c r="AIT17" s="247"/>
      <c r="AIU17" s="247"/>
      <c r="AIV17" s="247"/>
      <c r="AIW17" s="247"/>
      <c r="AIX17" s="247"/>
      <c r="AIY17" s="247"/>
      <c r="AIZ17" s="247"/>
      <c r="AJA17" s="247"/>
      <c r="AJB17" s="247"/>
      <c r="AJC17" s="247"/>
      <c r="AJD17" s="247"/>
      <c r="AJE17" s="247"/>
      <c r="AJF17" s="247"/>
      <c r="AJG17" s="247"/>
      <c r="AJH17" s="247"/>
      <c r="AJI17" s="247"/>
      <c r="AJJ17" s="247"/>
      <c r="AJK17" s="247"/>
      <c r="AJL17" s="247"/>
      <c r="AJM17" s="247"/>
      <c r="AJN17" s="247"/>
      <c r="AJO17" s="247"/>
      <c r="AJP17" s="247"/>
      <c r="AJQ17" s="247"/>
      <c r="AJR17" s="247"/>
      <c r="AJS17" s="247"/>
      <c r="AJT17" s="247"/>
      <c r="AJU17" s="247"/>
      <c r="AJV17" s="247"/>
      <c r="AJW17" s="247"/>
      <c r="AJX17" s="247"/>
      <c r="AJY17" s="247"/>
      <c r="AJZ17" s="247"/>
      <c r="AKA17" s="247"/>
      <c r="AKB17" s="247"/>
      <c r="AKC17" s="247"/>
      <c r="AKD17" s="247"/>
      <c r="AKE17" s="247"/>
      <c r="AKF17" s="247"/>
      <c r="AKG17" s="247"/>
      <c r="AKH17" s="247"/>
      <c r="AKI17" s="247"/>
      <c r="AKJ17" s="247"/>
      <c r="AKK17" s="247"/>
      <c r="AKL17" s="247"/>
      <c r="AKM17" s="247"/>
      <c r="AKN17" s="247"/>
      <c r="AKO17" s="247"/>
      <c r="AKP17" s="247"/>
      <c r="AKQ17" s="247"/>
      <c r="AKR17" s="247"/>
      <c r="AKS17" s="247"/>
      <c r="AKT17" s="247"/>
      <c r="AKU17" s="247"/>
      <c r="AKV17" s="247"/>
      <c r="AKW17" s="247"/>
      <c r="AKX17" s="247"/>
      <c r="AKY17" s="247"/>
      <c r="AKZ17" s="247"/>
      <c r="ALA17" s="247"/>
      <c r="ALB17" s="247"/>
      <c r="ALC17" s="247"/>
      <c r="ALD17" s="247"/>
      <c r="ALE17" s="247"/>
      <c r="ALF17" s="247"/>
      <c r="ALG17" s="247"/>
      <c r="ALH17" s="247"/>
      <c r="ALI17" s="247"/>
      <c r="ALJ17" s="247"/>
      <c r="ALK17" s="247"/>
      <c r="ALL17" s="247"/>
      <c r="ALM17" s="247"/>
      <c r="ALN17" s="247"/>
      <c r="ALO17" s="247"/>
      <c r="ALP17" s="247"/>
      <c r="ALQ17" s="247"/>
      <c r="ALR17" s="247"/>
      <c r="ALS17" s="247"/>
      <c r="ALT17" s="247"/>
      <c r="ALU17" s="247"/>
      <c r="ALV17" s="247"/>
      <c r="ALW17" s="247"/>
      <c r="ALX17" s="247"/>
      <c r="ALY17" s="247"/>
      <c r="ALZ17" s="247"/>
      <c r="AMA17" s="247"/>
    </row>
    <row r="18" spans="1:1015" ht="14.2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47"/>
      <c r="M18" s="247"/>
      <c r="N18" s="247"/>
      <c r="O18" s="247"/>
      <c r="P18" s="207"/>
      <c r="Q18" s="207"/>
      <c r="R18" s="207"/>
      <c r="S18" s="207"/>
      <c r="T18" s="247"/>
      <c r="U18" s="207"/>
      <c r="V18" s="20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  <c r="IJ18" s="247"/>
      <c r="IK18" s="247"/>
      <c r="IL18" s="247"/>
      <c r="IM18" s="247"/>
      <c r="IN18" s="247"/>
      <c r="IO18" s="247"/>
      <c r="IP18" s="247"/>
      <c r="IQ18" s="247"/>
      <c r="IR18" s="247"/>
      <c r="IS18" s="247"/>
      <c r="IT18" s="247"/>
      <c r="IU18" s="247"/>
      <c r="IV18" s="247"/>
      <c r="IW18" s="247"/>
      <c r="IX18" s="247"/>
      <c r="IY18" s="247"/>
      <c r="IZ18" s="247"/>
      <c r="JA18" s="247"/>
      <c r="JB18" s="247"/>
      <c r="JC18" s="247"/>
      <c r="JD18" s="247"/>
      <c r="JE18" s="247"/>
      <c r="JF18" s="247"/>
      <c r="JG18" s="247"/>
      <c r="JH18" s="247"/>
      <c r="JI18" s="247"/>
      <c r="JJ18" s="247"/>
      <c r="JK18" s="247"/>
      <c r="JL18" s="247"/>
      <c r="JM18" s="247"/>
      <c r="JN18" s="247"/>
      <c r="JO18" s="247"/>
      <c r="JP18" s="247"/>
      <c r="JQ18" s="247"/>
      <c r="JR18" s="247"/>
      <c r="JS18" s="247"/>
      <c r="JT18" s="247"/>
      <c r="JU18" s="247"/>
      <c r="JV18" s="247"/>
      <c r="JW18" s="247"/>
      <c r="JX18" s="247"/>
      <c r="JY18" s="247"/>
      <c r="JZ18" s="247"/>
      <c r="KA18" s="247"/>
      <c r="KB18" s="247"/>
      <c r="KC18" s="247"/>
      <c r="KD18" s="247"/>
      <c r="KE18" s="247"/>
      <c r="KF18" s="247"/>
      <c r="KG18" s="247"/>
      <c r="KH18" s="247"/>
      <c r="KI18" s="247"/>
      <c r="KJ18" s="247"/>
      <c r="KK18" s="247"/>
      <c r="KL18" s="247"/>
      <c r="KM18" s="247"/>
      <c r="KN18" s="247"/>
      <c r="KO18" s="247"/>
      <c r="KP18" s="247"/>
      <c r="KQ18" s="247"/>
      <c r="KR18" s="247"/>
      <c r="KS18" s="247"/>
      <c r="KT18" s="247"/>
      <c r="KU18" s="247"/>
      <c r="KV18" s="247"/>
      <c r="KW18" s="247"/>
      <c r="KX18" s="247"/>
      <c r="KY18" s="247"/>
      <c r="KZ18" s="247"/>
      <c r="LA18" s="247"/>
      <c r="LB18" s="247"/>
      <c r="LC18" s="247"/>
      <c r="LD18" s="247"/>
      <c r="LE18" s="247"/>
      <c r="LF18" s="247"/>
      <c r="LG18" s="247"/>
      <c r="LH18" s="247"/>
      <c r="LI18" s="247"/>
      <c r="LJ18" s="247"/>
      <c r="LK18" s="247"/>
      <c r="LL18" s="247"/>
      <c r="LM18" s="247"/>
      <c r="LN18" s="247"/>
      <c r="LO18" s="247"/>
      <c r="LP18" s="247"/>
      <c r="LQ18" s="247"/>
      <c r="LR18" s="247"/>
      <c r="LS18" s="247"/>
      <c r="LT18" s="247"/>
      <c r="LU18" s="247"/>
      <c r="LV18" s="247"/>
      <c r="LW18" s="247"/>
      <c r="LX18" s="247"/>
      <c r="LY18" s="247"/>
      <c r="LZ18" s="247"/>
      <c r="MA18" s="247"/>
      <c r="MB18" s="247"/>
      <c r="MC18" s="247"/>
      <c r="MD18" s="247"/>
      <c r="ME18" s="247"/>
      <c r="MF18" s="247"/>
      <c r="MG18" s="247"/>
      <c r="MH18" s="247"/>
      <c r="MI18" s="247"/>
      <c r="MJ18" s="247"/>
      <c r="MK18" s="247"/>
      <c r="ML18" s="247"/>
      <c r="MM18" s="247"/>
      <c r="MN18" s="247"/>
      <c r="MO18" s="247"/>
      <c r="MP18" s="247"/>
      <c r="MQ18" s="247"/>
      <c r="MR18" s="247"/>
      <c r="MS18" s="247"/>
      <c r="MT18" s="247"/>
      <c r="MU18" s="247"/>
      <c r="MV18" s="247"/>
      <c r="MW18" s="247"/>
      <c r="MX18" s="247"/>
      <c r="MY18" s="247"/>
      <c r="MZ18" s="247"/>
      <c r="NA18" s="247"/>
      <c r="NB18" s="247"/>
      <c r="NC18" s="247"/>
      <c r="ND18" s="247"/>
      <c r="NE18" s="247"/>
      <c r="NF18" s="247"/>
      <c r="NG18" s="247"/>
      <c r="NH18" s="247"/>
      <c r="NI18" s="247"/>
      <c r="NJ18" s="247"/>
      <c r="NK18" s="247"/>
      <c r="NL18" s="247"/>
      <c r="NM18" s="247"/>
      <c r="NN18" s="247"/>
      <c r="NO18" s="247"/>
      <c r="NP18" s="247"/>
      <c r="NQ18" s="247"/>
      <c r="NR18" s="247"/>
      <c r="NS18" s="247"/>
      <c r="NT18" s="247"/>
      <c r="NU18" s="247"/>
      <c r="NV18" s="247"/>
      <c r="NW18" s="247"/>
      <c r="NX18" s="247"/>
      <c r="NY18" s="247"/>
      <c r="NZ18" s="247"/>
      <c r="OA18" s="247"/>
      <c r="OB18" s="247"/>
      <c r="OC18" s="247"/>
      <c r="OD18" s="247"/>
      <c r="OE18" s="247"/>
      <c r="OF18" s="247"/>
      <c r="OG18" s="247"/>
      <c r="OH18" s="247"/>
      <c r="OI18" s="247"/>
      <c r="OJ18" s="247"/>
      <c r="OK18" s="247"/>
      <c r="OL18" s="247"/>
      <c r="OM18" s="247"/>
      <c r="ON18" s="247"/>
      <c r="OO18" s="247"/>
      <c r="OP18" s="247"/>
      <c r="OQ18" s="247"/>
      <c r="OR18" s="247"/>
      <c r="OS18" s="247"/>
      <c r="OT18" s="247"/>
      <c r="OU18" s="247"/>
      <c r="OV18" s="247"/>
      <c r="OW18" s="247"/>
      <c r="OX18" s="247"/>
      <c r="OY18" s="247"/>
      <c r="OZ18" s="247"/>
      <c r="PA18" s="247"/>
      <c r="PB18" s="247"/>
      <c r="PC18" s="247"/>
      <c r="PD18" s="247"/>
      <c r="PE18" s="247"/>
      <c r="PF18" s="247"/>
      <c r="PG18" s="247"/>
      <c r="PH18" s="247"/>
      <c r="PI18" s="247"/>
      <c r="PJ18" s="247"/>
      <c r="PK18" s="247"/>
      <c r="PL18" s="247"/>
      <c r="PM18" s="247"/>
      <c r="PN18" s="247"/>
      <c r="PO18" s="247"/>
      <c r="PP18" s="247"/>
      <c r="PQ18" s="247"/>
      <c r="PR18" s="247"/>
      <c r="PS18" s="247"/>
      <c r="PT18" s="247"/>
      <c r="PU18" s="247"/>
      <c r="PV18" s="247"/>
      <c r="PW18" s="247"/>
      <c r="PX18" s="247"/>
      <c r="PY18" s="247"/>
      <c r="PZ18" s="247"/>
      <c r="QA18" s="247"/>
      <c r="QB18" s="247"/>
      <c r="QC18" s="247"/>
      <c r="QD18" s="247"/>
      <c r="QE18" s="247"/>
      <c r="QF18" s="247"/>
      <c r="QG18" s="247"/>
      <c r="QH18" s="247"/>
      <c r="QI18" s="247"/>
      <c r="QJ18" s="247"/>
      <c r="QK18" s="247"/>
      <c r="QL18" s="247"/>
      <c r="QM18" s="247"/>
      <c r="QN18" s="247"/>
      <c r="QO18" s="247"/>
      <c r="QP18" s="247"/>
      <c r="QQ18" s="247"/>
      <c r="QR18" s="247"/>
      <c r="QS18" s="247"/>
      <c r="QT18" s="247"/>
      <c r="QU18" s="247"/>
      <c r="QV18" s="247"/>
      <c r="QW18" s="247"/>
      <c r="QX18" s="247"/>
      <c r="QY18" s="247"/>
      <c r="QZ18" s="247"/>
      <c r="RA18" s="247"/>
      <c r="RB18" s="247"/>
      <c r="RC18" s="247"/>
      <c r="RD18" s="247"/>
      <c r="RE18" s="247"/>
      <c r="RF18" s="247"/>
      <c r="RG18" s="247"/>
      <c r="RH18" s="247"/>
      <c r="RI18" s="247"/>
      <c r="RJ18" s="247"/>
      <c r="RK18" s="247"/>
      <c r="RL18" s="247"/>
      <c r="RM18" s="247"/>
      <c r="RN18" s="247"/>
      <c r="RO18" s="247"/>
      <c r="RP18" s="247"/>
      <c r="RQ18" s="247"/>
      <c r="RR18" s="247"/>
      <c r="RS18" s="247"/>
      <c r="RT18" s="247"/>
      <c r="RU18" s="247"/>
      <c r="RV18" s="247"/>
      <c r="RW18" s="247"/>
      <c r="RX18" s="247"/>
      <c r="RY18" s="247"/>
      <c r="RZ18" s="247"/>
      <c r="SA18" s="247"/>
      <c r="SB18" s="247"/>
      <c r="SC18" s="247"/>
      <c r="SD18" s="247"/>
      <c r="SE18" s="247"/>
      <c r="SF18" s="247"/>
      <c r="SG18" s="247"/>
      <c r="SH18" s="247"/>
      <c r="SI18" s="247"/>
      <c r="SJ18" s="247"/>
      <c r="SK18" s="247"/>
      <c r="SL18" s="247"/>
      <c r="SM18" s="247"/>
      <c r="SN18" s="247"/>
      <c r="SO18" s="247"/>
      <c r="SP18" s="247"/>
      <c r="SQ18" s="247"/>
      <c r="SR18" s="247"/>
      <c r="SS18" s="247"/>
      <c r="ST18" s="247"/>
      <c r="SU18" s="247"/>
      <c r="SV18" s="247"/>
      <c r="SW18" s="247"/>
      <c r="SX18" s="247"/>
      <c r="SY18" s="247"/>
      <c r="SZ18" s="247"/>
      <c r="TA18" s="247"/>
      <c r="TB18" s="247"/>
      <c r="TC18" s="247"/>
      <c r="TD18" s="247"/>
      <c r="TE18" s="247"/>
      <c r="TF18" s="247"/>
      <c r="TG18" s="247"/>
      <c r="TH18" s="247"/>
      <c r="TI18" s="247"/>
      <c r="TJ18" s="247"/>
      <c r="TK18" s="247"/>
      <c r="TL18" s="247"/>
      <c r="TM18" s="247"/>
      <c r="TN18" s="247"/>
      <c r="TO18" s="247"/>
      <c r="TP18" s="247"/>
      <c r="TQ18" s="247"/>
      <c r="TR18" s="247"/>
      <c r="TS18" s="247"/>
      <c r="TT18" s="247"/>
      <c r="TU18" s="247"/>
      <c r="TV18" s="247"/>
      <c r="TW18" s="247"/>
      <c r="TX18" s="247"/>
      <c r="TY18" s="247"/>
      <c r="TZ18" s="247"/>
      <c r="UA18" s="247"/>
      <c r="UB18" s="247"/>
      <c r="UC18" s="247"/>
      <c r="UD18" s="247"/>
      <c r="UE18" s="247"/>
      <c r="UF18" s="247"/>
      <c r="UG18" s="247"/>
      <c r="UH18" s="247"/>
      <c r="UI18" s="247"/>
      <c r="UJ18" s="247"/>
      <c r="UK18" s="247"/>
      <c r="UL18" s="247"/>
      <c r="UM18" s="247"/>
      <c r="UN18" s="247"/>
      <c r="UO18" s="247"/>
      <c r="UP18" s="247"/>
      <c r="UQ18" s="247"/>
      <c r="UR18" s="247"/>
      <c r="US18" s="247"/>
      <c r="UT18" s="247"/>
      <c r="UU18" s="247"/>
      <c r="UV18" s="247"/>
      <c r="UW18" s="247"/>
      <c r="UX18" s="247"/>
      <c r="UY18" s="247"/>
      <c r="UZ18" s="247"/>
      <c r="VA18" s="247"/>
      <c r="VB18" s="247"/>
      <c r="VC18" s="247"/>
      <c r="VD18" s="247"/>
      <c r="VE18" s="247"/>
      <c r="VF18" s="247"/>
      <c r="VG18" s="247"/>
      <c r="VH18" s="247"/>
      <c r="VI18" s="247"/>
      <c r="VJ18" s="247"/>
      <c r="VK18" s="247"/>
      <c r="VL18" s="247"/>
      <c r="VM18" s="247"/>
      <c r="VN18" s="247"/>
      <c r="VO18" s="247"/>
      <c r="VP18" s="247"/>
      <c r="VQ18" s="247"/>
      <c r="VR18" s="247"/>
      <c r="VS18" s="247"/>
      <c r="VT18" s="247"/>
      <c r="VU18" s="247"/>
      <c r="VV18" s="247"/>
      <c r="VW18" s="247"/>
      <c r="VX18" s="247"/>
      <c r="VY18" s="247"/>
      <c r="VZ18" s="247"/>
      <c r="WA18" s="247"/>
      <c r="WB18" s="247"/>
      <c r="WC18" s="247"/>
      <c r="WD18" s="247"/>
      <c r="WE18" s="247"/>
      <c r="WF18" s="247"/>
      <c r="WG18" s="247"/>
      <c r="WH18" s="247"/>
      <c r="WI18" s="247"/>
      <c r="WJ18" s="247"/>
      <c r="WK18" s="247"/>
      <c r="WL18" s="247"/>
      <c r="WM18" s="247"/>
      <c r="WN18" s="247"/>
      <c r="WO18" s="247"/>
      <c r="WP18" s="247"/>
      <c r="WQ18" s="247"/>
      <c r="WR18" s="247"/>
      <c r="WS18" s="247"/>
      <c r="WT18" s="247"/>
      <c r="WU18" s="247"/>
      <c r="WV18" s="247"/>
      <c r="WW18" s="247"/>
      <c r="WX18" s="247"/>
      <c r="WY18" s="247"/>
      <c r="WZ18" s="247"/>
      <c r="XA18" s="247"/>
      <c r="XB18" s="247"/>
      <c r="XC18" s="247"/>
      <c r="XD18" s="247"/>
      <c r="XE18" s="247"/>
      <c r="XF18" s="247"/>
      <c r="XG18" s="247"/>
      <c r="XH18" s="247"/>
      <c r="XI18" s="247"/>
      <c r="XJ18" s="247"/>
      <c r="XK18" s="247"/>
      <c r="XL18" s="247"/>
      <c r="XM18" s="247"/>
      <c r="XN18" s="247"/>
      <c r="XO18" s="247"/>
      <c r="XP18" s="247"/>
      <c r="XQ18" s="247"/>
      <c r="XR18" s="247"/>
      <c r="XS18" s="247"/>
      <c r="XT18" s="247"/>
      <c r="XU18" s="247"/>
      <c r="XV18" s="247"/>
      <c r="XW18" s="247"/>
      <c r="XX18" s="247"/>
      <c r="XY18" s="247"/>
      <c r="XZ18" s="247"/>
      <c r="YA18" s="247"/>
      <c r="YB18" s="247"/>
      <c r="YC18" s="247"/>
      <c r="YD18" s="247"/>
      <c r="YE18" s="247"/>
      <c r="YF18" s="247"/>
      <c r="YG18" s="247"/>
      <c r="YH18" s="247"/>
      <c r="YI18" s="247"/>
      <c r="YJ18" s="247"/>
      <c r="YK18" s="247"/>
      <c r="YL18" s="247"/>
      <c r="YM18" s="247"/>
      <c r="YN18" s="247"/>
      <c r="YO18" s="247"/>
      <c r="YP18" s="247"/>
      <c r="YQ18" s="247"/>
      <c r="YR18" s="247"/>
      <c r="YS18" s="247"/>
      <c r="YT18" s="247"/>
      <c r="YU18" s="247"/>
      <c r="YV18" s="247"/>
      <c r="YW18" s="247"/>
      <c r="YX18" s="247"/>
      <c r="YY18" s="247"/>
      <c r="YZ18" s="247"/>
      <c r="ZA18" s="247"/>
      <c r="ZB18" s="247"/>
      <c r="ZC18" s="247"/>
      <c r="ZD18" s="247"/>
      <c r="ZE18" s="247"/>
      <c r="ZF18" s="247"/>
      <c r="ZG18" s="247"/>
      <c r="ZH18" s="247"/>
      <c r="ZI18" s="247"/>
      <c r="ZJ18" s="247"/>
      <c r="ZK18" s="247"/>
      <c r="ZL18" s="247"/>
      <c r="ZM18" s="247"/>
      <c r="ZN18" s="247"/>
      <c r="ZO18" s="247"/>
      <c r="ZP18" s="247"/>
      <c r="ZQ18" s="247"/>
      <c r="ZR18" s="247"/>
      <c r="ZS18" s="247"/>
      <c r="ZT18" s="247"/>
      <c r="ZU18" s="247"/>
      <c r="ZV18" s="247"/>
      <c r="ZW18" s="247"/>
      <c r="ZX18" s="247"/>
      <c r="ZY18" s="247"/>
      <c r="ZZ18" s="247"/>
      <c r="AAA18" s="247"/>
      <c r="AAB18" s="247"/>
      <c r="AAC18" s="247"/>
      <c r="AAD18" s="247"/>
      <c r="AAE18" s="247"/>
      <c r="AAF18" s="247"/>
      <c r="AAG18" s="247"/>
      <c r="AAH18" s="247"/>
      <c r="AAI18" s="247"/>
      <c r="AAJ18" s="247"/>
      <c r="AAK18" s="247"/>
      <c r="AAL18" s="247"/>
      <c r="AAM18" s="247"/>
      <c r="AAN18" s="247"/>
      <c r="AAO18" s="247"/>
      <c r="AAP18" s="247"/>
      <c r="AAQ18" s="247"/>
      <c r="AAR18" s="247"/>
      <c r="AAS18" s="247"/>
      <c r="AAT18" s="247"/>
      <c r="AAU18" s="247"/>
      <c r="AAV18" s="247"/>
      <c r="AAW18" s="247"/>
      <c r="AAX18" s="247"/>
      <c r="AAY18" s="247"/>
      <c r="AAZ18" s="247"/>
      <c r="ABA18" s="247"/>
      <c r="ABB18" s="247"/>
      <c r="ABC18" s="247"/>
      <c r="ABD18" s="247"/>
      <c r="ABE18" s="247"/>
      <c r="ABF18" s="247"/>
      <c r="ABG18" s="247"/>
      <c r="ABH18" s="247"/>
      <c r="ABI18" s="247"/>
      <c r="ABJ18" s="247"/>
      <c r="ABK18" s="247"/>
      <c r="ABL18" s="247"/>
      <c r="ABM18" s="247"/>
      <c r="ABN18" s="247"/>
      <c r="ABO18" s="247"/>
      <c r="ABP18" s="247"/>
      <c r="ABQ18" s="247"/>
      <c r="ABR18" s="247"/>
      <c r="ABS18" s="247"/>
      <c r="ABT18" s="247"/>
      <c r="ABU18" s="247"/>
      <c r="ABV18" s="247"/>
      <c r="ABW18" s="247"/>
      <c r="ABX18" s="247"/>
      <c r="ABY18" s="247"/>
      <c r="ABZ18" s="247"/>
      <c r="ACA18" s="247"/>
      <c r="ACB18" s="247"/>
      <c r="ACC18" s="247"/>
      <c r="ACD18" s="247"/>
      <c r="ACE18" s="247"/>
      <c r="ACF18" s="247"/>
      <c r="ACG18" s="247"/>
      <c r="ACH18" s="247"/>
      <c r="ACI18" s="247"/>
      <c r="ACJ18" s="247"/>
      <c r="ACK18" s="247"/>
      <c r="ACL18" s="247"/>
      <c r="ACM18" s="247"/>
      <c r="ACN18" s="247"/>
      <c r="ACO18" s="247"/>
      <c r="ACP18" s="247"/>
      <c r="ACQ18" s="247"/>
      <c r="ACR18" s="247"/>
      <c r="ACS18" s="247"/>
      <c r="ACT18" s="247"/>
      <c r="ACU18" s="247"/>
      <c r="ACV18" s="247"/>
      <c r="ACW18" s="247"/>
      <c r="ACX18" s="247"/>
      <c r="ACY18" s="247"/>
      <c r="ACZ18" s="247"/>
      <c r="ADA18" s="247"/>
      <c r="ADB18" s="247"/>
      <c r="ADC18" s="247"/>
      <c r="ADD18" s="247"/>
      <c r="ADE18" s="247"/>
      <c r="ADF18" s="247"/>
      <c r="ADG18" s="247"/>
      <c r="ADH18" s="247"/>
      <c r="ADI18" s="247"/>
      <c r="ADJ18" s="247"/>
      <c r="ADK18" s="247"/>
      <c r="ADL18" s="247"/>
      <c r="ADM18" s="247"/>
      <c r="ADN18" s="247"/>
      <c r="ADO18" s="247"/>
      <c r="ADP18" s="247"/>
      <c r="ADQ18" s="247"/>
      <c r="ADR18" s="247"/>
      <c r="ADS18" s="247"/>
      <c r="ADT18" s="247"/>
      <c r="ADU18" s="247"/>
      <c r="ADV18" s="247"/>
      <c r="ADW18" s="247"/>
      <c r="ADX18" s="247"/>
      <c r="ADY18" s="247"/>
      <c r="ADZ18" s="247"/>
      <c r="AEA18" s="247"/>
      <c r="AEB18" s="247"/>
      <c r="AEC18" s="247"/>
      <c r="AED18" s="247"/>
      <c r="AEE18" s="247"/>
      <c r="AEF18" s="247"/>
      <c r="AEG18" s="247"/>
      <c r="AEH18" s="247"/>
      <c r="AEI18" s="247"/>
      <c r="AEJ18" s="247"/>
      <c r="AEK18" s="247"/>
      <c r="AEL18" s="247"/>
      <c r="AEM18" s="247"/>
      <c r="AEN18" s="247"/>
      <c r="AEO18" s="247"/>
      <c r="AEP18" s="247"/>
      <c r="AEQ18" s="247"/>
      <c r="AER18" s="247"/>
      <c r="AES18" s="247"/>
      <c r="AET18" s="247"/>
      <c r="AEU18" s="247"/>
      <c r="AEV18" s="247"/>
      <c r="AEW18" s="247"/>
      <c r="AEX18" s="247"/>
      <c r="AEY18" s="247"/>
      <c r="AEZ18" s="247"/>
      <c r="AFA18" s="247"/>
      <c r="AFB18" s="247"/>
      <c r="AFC18" s="247"/>
      <c r="AFD18" s="247"/>
      <c r="AFE18" s="247"/>
      <c r="AFF18" s="247"/>
      <c r="AFG18" s="247"/>
      <c r="AFH18" s="247"/>
      <c r="AFI18" s="247"/>
      <c r="AFJ18" s="247"/>
      <c r="AFK18" s="247"/>
      <c r="AFL18" s="247"/>
      <c r="AFM18" s="247"/>
      <c r="AFN18" s="247"/>
      <c r="AFO18" s="247"/>
      <c r="AFP18" s="247"/>
      <c r="AFQ18" s="247"/>
      <c r="AFR18" s="247"/>
      <c r="AFS18" s="247"/>
      <c r="AFT18" s="247"/>
      <c r="AFU18" s="247"/>
      <c r="AFV18" s="247"/>
      <c r="AFW18" s="247"/>
      <c r="AFX18" s="247"/>
      <c r="AFY18" s="247"/>
      <c r="AFZ18" s="247"/>
      <c r="AGA18" s="247"/>
      <c r="AGB18" s="247"/>
      <c r="AGC18" s="247"/>
      <c r="AGD18" s="247"/>
      <c r="AGE18" s="247"/>
      <c r="AGF18" s="247"/>
      <c r="AGG18" s="247"/>
      <c r="AGH18" s="247"/>
      <c r="AGI18" s="247"/>
      <c r="AGJ18" s="247"/>
      <c r="AGK18" s="247"/>
      <c r="AGL18" s="247"/>
      <c r="AGM18" s="247"/>
      <c r="AGN18" s="247"/>
      <c r="AGO18" s="247"/>
      <c r="AGP18" s="247"/>
      <c r="AGQ18" s="247"/>
      <c r="AGR18" s="247"/>
      <c r="AGS18" s="247"/>
      <c r="AGT18" s="247"/>
      <c r="AGU18" s="247"/>
      <c r="AGV18" s="247"/>
      <c r="AGW18" s="247"/>
      <c r="AGX18" s="247"/>
      <c r="AGY18" s="247"/>
      <c r="AGZ18" s="247"/>
      <c r="AHA18" s="247"/>
      <c r="AHB18" s="247"/>
      <c r="AHC18" s="247"/>
      <c r="AHD18" s="247"/>
      <c r="AHE18" s="247"/>
      <c r="AHF18" s="247"/>
      <c r="AHG18" s="247"/>
      <c r="AHH18" s="247"/>
      <c r="AHI18" s="247"/>
      <c r="AHJ18" s="247"/>
      <c r="AHK18" s="247"/>
      <c r="AHL18" s="247"/>
      <c r="AHM18" s="247"/>
      <c r="AHN18" s="247"/>
      <c r="AHO18" s="247"/>
      <c r="AHP18" s="247"/>
      <c r="AHQ18" s="247"/>
      <c r="AHR18" s="247"/>
      <c r="AHS18" s="247"/>
      <c r="AHT18" s="247"/>
      <c r="AHU18" s="247"/>
      <c r="AHV18" s="247"/>
      <c r="AHW18" s="247"/>
      <c r="AHX18" s="247"/>
      <c r="AHY18" s="247"/>
      <c r="AHZ18" s="247"/>
      <c r="AIA18" s="247"/>
      <c r="AIB18" s="247"/>
      <c r="AIC18" s="247"/>
      <c r="AID18" s="247"/>
      <c r="AIE18" s="247"/>
      <c r="AIF18" s="247"/>
      <c r="AIG18" s="247"/>
      <c r="AIH18" s="247"/>
      <c r="AII18" s="247"/>
      <c r="AIJ18" s="247"/>
      <c r="AIK18" s="247"/>
      <c r="AIL18" s="247"/>
      <c r="AIM18" s="247"/>
      <c r="AIN18" s="247"/>
      <c r="AIO18" s="247"/>
      <c r="AIP18" s="247"/>
      <c r="AIQ18" s="247"/>
      <c r="AIR18" s="247"/>
      <c r="AIS18" s="247"/>
      <c r="AIT18" s="247"/>
      <c r="AIU18" s="247"/>
      <c r="AIV18" s="247"/>
      <c r="AIW18" s="247"/>
      <c r="AIX18" s="247"/>
      <c r="AIY18" s="247"/>
      <c r="AIZ18" s="247"/>
      <c r="AJA18" s="247"/>
      <c r="AJB18" s="247"/>
      <c r="AJC18" s="247"/>
      <c r="AJD18" s="247"/>
      <c r="AJE18" s="247"/>
      <c r="AJF18" s="247"/>
      <c r="AJG18" s="247"/>
      <c r="AJH18" s="247"/>
      <c r="AJI18" s="247"/>
      <c r="AJJ18" s="247"/>
      <c r="AJK18" s="247"/>
      <c r="AJL18" s="247"/>
      <c r="AJM18" s="247"/>
      <c r="AJN18" s="247"/>
      <c r="AJO18" s="247"/>
      <c r="AJP18" s="247"/>
      <c r="AJQ18" s="247"/>
      <c r="AJR18" s="247"/>
      <c r="AJS18" s="247"/>
      <c r="AJT18" s="247"/>
      <c r="AJU18" s="247"/>
      <c r="AJV18" s="247"/>
      <c r="AJW18" s="247"/>
      <c r="AJX18" s="247"/>
      <c r="AJY18" s="247"/>
      <c r="AJZ18" s="247"/>
      <c r="AKA18" s="247"/>
      <c r="AKB18" s="247"/>
      <c r="AKC18" s="247"/>
      <c r="AKD18" s="247"/>
      <c r="AKE18" s="247"/>
      <c r="AKF18" s="247"/>
      <c r="AKG18" s="247"/>
      <c r="AKH18" s="247"/>
      <c r="AKI18" s="247"/>
      <c r="AKJ18" s="247"/>
      <c r="AKK18" s="247"/>
      <c r="AKL18" s="247"/>
      <c r="AKM18" s="247"/>
      <c r="AKN18" s="247"/>
      <c r="AKO18" s="247"/>
      <c r="AKP18" s="247"/>
      <c r="AKQ18" s="247"/>
      <c r="AKR18" s="247"/>
      <c r="AKS18" s="247"/>
      <c r="AKT18" s="247"/>
      <c r="AKU18" s="247"/>
      <c r="AKV18" s="247"/>
      <c r="AKW18" s="247"/>
      <c r="AKX18" s="247"/>
      <c r="AKY18" s="247"/>
      <c r="AKZ18" s="247"/>
      <c r="ALA18" s="247"/>
      <c r="ALB18" s="247"/>
      <c r="ALC18" s="247"/>
      <c r="ALD18" s="247"/>
      <c r="ALE18" s="247"/>
      <c r="ALF18" s="247"/>
      <c r="ALG18" s="247"/>
      <c r="ALH18" s="247"/>
      <c r="ALI18" s="247"/>
      <c r="ALJ18" s="247"/>
      <c r="ALK18" s="247"/>
      <c r="ALL18" s="247"/>
      <c r="ALM18" s="247"/>
      <c r="ALN18" s="247"/>
      <c r="ALO18" s="247"/>
      <c r="ALP18" s="247"/>
      <c r="ALQ18" s="247"/>
      <c r="ALR18" s="247"/>
      <c r="ALS18" s="247"/>
      <c r="ALT18" s="247"/>
      <c r="ALU18" s="247"/>
      <c r="ALV18" s="247"/>
      <c r="ALW18" s="247"/>
      <c r="ALX18" s="247"/>
      <c r="ALY18" s="247"/>
      <c r="ALZ18" s="247"/>
      <c r="AMA18" s="247"/>
    </row>
    <row r="19" spans="1:1015" ht="14.2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47"/>
      <c r="M19" s="247"/>
      <c r="N19" s="247"/>
      <c r="O19" s="247"/>
      <c r="P19" s="207"/>
      <c r="Q19" s="207"/>
      <c r="R19" s="207"/>
      <c r="S19" s="207"/>
      <c r="T19" s="247"/>
      <c r="U19" s="207"/>
      <c r="V19" s="20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7"/>
      <c r="FL19" s="247"/>
      <c r="FM19" s="247"/>
      <c r="FN19" s="247"/>
      <c r="FO19" s="247"/>
      <c r="FP19" s="247"/>
      <c r="FQ19" s="247"/>
      <c r="FR19" s="247"/>
      <c r="FS19" s="247"/>
      <c r="FT19" s="247"/>
      <c r="FU19" s="247"/>
      <c r="FV19" s="247"/>
      <c r="FW19" s="247"/>
      <c r="FX19" s="247"/>
      <c r="FY19" s="247"/>
      <c r="FZ19" s="247"/>
      <c r="GA19" s="247"/>
      <c r="GB19" s="247"/>
      <c r="GC19" s="247"/>
      <c r="GD19" s="247"/>
      <c r="GE19" s="247"/>
      <c r="GF19" s="247"/>
      <c r="GG19" s="247"/>
      <c r="GH19" s="247"/>
      <c r="GI19" s="247"/>
      <c r="GJ19" s="247"/>
      <c r="GK19" s="247"/>
      <c r="GL19" s="247"/>
      <c r="GM19" s="247"/>
      <c r="GN19" s="247"/>
      <c r="GO19" s="247"/>
      <c r="GP19" s="247"/>
      <c r="GQ19" s="247"/>
      <c r="GR19" s="247"/>
      <c r="GS19" s="247"/>
      <c r="GT19" s="247"/>
      <c r="GU19" s="247"/>
      <c r="GV19" s="247"/>
      <c r="GW19" s="247"/>
      <c r="GX19" s="247"/>
      <c r="GY19" s="247"/>
      <c r="GZ19" s="247"/>
      <c r="HA19" s="247"/>
      <c r="HB19" s="247"/>
      <c r="HC19" s="247"/>
      <c r="HD19" s="247"/>
      <c r="HE19" s="247"/>
      <c r="HF19" s="247"/>
      <c r="HG19" s="247"/>
      <c r="HH19" s="247"/>
      <c r="HI19" s="247"/>
      <c r="HJ19" s="247"/>
      <c r="HK19" s="247"/>
      <c r="HL19" s="247"/>
      <c r="HM19" s="247"/>
      <c r="HN19" s="247"/>
      <c r="HO19" s="247"/>
      <c r="HP19" s="247"/>
      <c r="HQ19" s="247"/>
      <c r="HR19" s="247"/>
      <c r="HS19" s="247"/>
      <c r="HT19" s="247"/>
      <c r="HU19" s="247"/>
      <c r="HV19" s="247"/>
      <c r="HW19" s="247"/>
      <c r="HX19" s="247"/>
      <c r="HY19" s="247"/>
      <c r="HZ19" s="247"/>
      <c r="IA19" s="247"/>
      <c r="IB19" s="247"/>
      <c r="IC19" s="247"/>
      <c r="ID19" s="247"/>
      <c r="IE19" s="247"/>
      <c r="IF19" s="247"/>
      <c r="IG19" s="247"/>
      <c r="IH19" s="247"/>
      <c r="II19" s="247"/>
      <c r="IJ19" s="247"/>
      <c r="IK19" s="247"/>
      <c r="IL19" s="247"/>
      <c r="IM19" s="247"/>
      <c r="IN19" s="247"/>
      <c r="IO19" s="247"/>
      <c r="IP19" s="247"/>
      <c r="IQ19" s="247"/>
      <c r="IR19" s="247"/>
      <c r="IS19" s="247"/>
      <c r="IT19" s="247"/>
      <c r="IU19" s="247"/>
      <c r="IV19" s="247"/>
      <c r="IW19" s="247"/>
      <c r="IX19" s="247"/>
      <c r="IY19" s="247"/>
      <c r="IZ19" s="247"/>
      <c r="JA19" s="247"/>
      <c r="JB19" s="247"/>
      <c r="JC19" s="247"/>
      <c r="JD19" s="247"/>
      <c r="JE19" s="247"/>
      <c r="JF19" s="247"/>
      <c r="JG19" s="247"/>
      <c r="JH19" s="247"/>
      <c r="JI19" s="247"/>
      <c r="JJ19" s="247"/>
      <c r="JK19" s="247"/>
      <c r="JL19" s="247"/>
      <c r="JM19" s="247"/>
      <c r="JN19" s="247"/>
      <c r="JO19" s="247"/>
      <c r="JP19" s="247"/>
      <c r="JQ19" s="247"/>
      <c r="JR19" s="247"/>
      <c r="JS19" s="247"/>
      <c r="JT19" s="247"/>
      <c r="JU19" s="247"/>
      <c r="JV19" s="247"/>
      <c r="JW19" s="247"/>
      <c r="JX19" s="247"/>
      <c r="JY19" s="247"/>
      <c r="JZ19" s="247"/>
      <c r="KA19" s="247"/>
      <c r="KB19" s="247"/>
      <c r="KC19" s="247"/>
      <c r="KD19" s="247"/>
      <c r="KE19" s="247"/>
      <c r="KF19" s="247"/>
      <c r="KG19" s="247"/>
      <c r="KH19" s="247"/>
      <c r="KI19" s="247"/>
      <c r="KJ19" s="247"/>
      <c r="KK19" s="247"/>
      <c r="KL19" s="247"/>
      <c r="KM19" s="247"/>
      <c r="KN19" s="247"/>
      <c r="KO19" s="247"/>
      <c r="KP19" s="247"/>
      <c r="KQ19" s="247"/>
      <c r="KR19" s="247"/>
      <c r="KS19" s="247"/>
      <c r="KT19" s="247"/>
      <c r="KU19" s="247"/>
      <c r="KV19" s="247"/>
      <c r="KW19" s="247"/>
      <c r="KX19" s="247"/>
      <c r="KY19" s="247"/>
      <c r="KZ19" s="247"/>
      <c r="LA19" s="247"/>
      <c r="LB19" s="247"/>
      <c r="LC19" s="247"/>
      <c r="LD19" s="247"/>
      <c r="LE19" s="247"/>
      <c r="LF19" s="247"/>
      <c r="LG19" s="247"/>
      <c r="LH19" s="247"/>
      <c r="LI19" s="247"/>
      <c r="LJ19" s="247"/>
      <c r="LK19" s="247"/>
      <c r="LL19" s="247"/>
      <c r="LM19" s="247"/>
      <c r="LN19" s="247"/>
      <c r="LO19" s="247"/>
      <c r="LP19" s="247"/>
      <c r="LQ19" s="247"/>
      <c r="LR19" s="247"/>
      <c r="LS19" s="247"/>
      <c r="LT19" s="247"/>
      <c r="LU19" s="247"/>
      <c r="LV19" s="247"/>
      <c r="LW19" s="247"/>
      <c r="LX19" s="247"/>
      <c r="LY19" s="247"/>
      <c r="LZ19" s="247"/>
      <c r="MA19" s="247"/>
      <c r="MB19" s="247"/>
      <c r="MC19" s="247"/>
      <c r="MD19" s="247"/>
      <c r="ME19" s="247"/>
      <c r="MF19" s="247"/>
      <c r="MG19" s="247"/>
      <c r="MH19" s="247"/>
      <c r="MI19" s="247"/>
      <c r="MJ19" s="247"/>
      <c r="MK19" s="247"/>
      <c r="ML19" s="247"/>
      <c r="MM19" s="247"/>
      <c r="MN19" s="247"/>
      <c r="MO19" s="247"/>
      <c r="MP19" s="247"/>
      <c r="MQ19" s="247"/>
      <c r="MR19" s="247"/>
      <c r="MS19" s="247"/>
      <c r="MT19" s="247"/>
      <c r="MU19" s="247"/>
      <c r="MV19" s="247"/>
      <c r="MW19" s="247"/>
      <c r="MX19" s="247"/>
      <c r="MY19" s="247"/>
      <c r="MZ19" s="247"/>
      <c r="NA19" s="247"/>
      <c r="NB19" s="247"/>
      <c r="NC19" s="247"/>
      <c r="ND19" s="247"/>
      <c r="NE19" s="247"/>
      <c r="NF19" s="247"/>
      <c r="NG19" s="247"/>
      <c r="NH19" s="247"/>
      <c r="NI19" s="247"/>
      <c r="NJ19" s="247"/>
      <c r="NK19" s="247"/>
      <c r="NL19" s="247"/>
      <c r="NM19" s="247"/>
      <c r="NN19" s="247"/>
      <c r="NO19" s="247"/>
      <c r="NP19" s="247"/>
      <c r="NQ19" s="247"/>
      <c r="NR19" s="247"/>
      <c r="NS19" s="247"/>
      <c r="NT19" s="247"/>
      <c r="NU19" s="247"/>
      <c r="NV19" s="247"/>
      <c r="NW19" s="247"/>
      <c r="NX19" s="247"/>
      <c r="NY19" s="247"/>
      <c r="NZ19" s="247"/>
      <c r="OA19" s="247"/>
      <c r="OB19" s="247"/>
      <c r="OC19" s="247"/>
      <c r="OD19" s="247"/>
      <c r="OE19" s="247"/>
      <c r="OF19" s="247"/>
      <c r="OG19" s="247"/>
      <c r="OH19" s="247"/>
      <c r="OI19" s="247"/>
      <c r="OJ19" s="247"/>
      <c r="OK19" s="247"/>
      <c r="OL19" s="247"/>
      <c r="OM19" s="247"/>
      <c r="ON19" s="247"/>
      <c r="OO19" s="247"/>
      <c r="OP19" s="247"/>
      <c r="OQ19" s="247"/>
      <c r="OR19" s="247"/>
      <c r="OS19" s="247"/>
      <c r="OT19" s="247"/>
      <c r="OU19" s="247"/>
      <c r="OV19" s="247"/>
      <c r="OW19" s="247"/>
      <c r="OX19" s="247"/>
      <c r="OY19" s="247"/>
      <c r="OZ19" s="247"/>
      <c r="PA19" s="247"/>
      <c r="PB19" s="247"/>
      <c r="PC19" s="247"/>
      <c r="PD19" s="247"/>
      <c r="PE19" s="247"/>
      <c r="PF19" s="247"/>
      <c r="PG19" s="247"/>
      <c r="PH19" s="247"/>
      <c r="PI19" s="247"/>
      <c r="PJ19" s="247"/>
      <c r="PK19" s="247"/>
      <c r="PL19" s="247"/>
      <c r="PM19" s="247"/>
      <c r="PN19" s="247"/>
      <c r="PO19" s="247"/>
      <c r="PP19" s="247"/>
      <c r="PQ19" s="247"/>
      <c r="PR19" s="247"/>
      <c r="PS19" s="247"/>
      <c r="PT19" s="247"/>
      <c r="PU19" s="247"/>
      <c r="PV19" s="247"/>
      <c r="PW19" s="247"/>
      <c r="PX19" s="247"/>
      <c r="PY19" s="247"/>
      <c r="PZ19" s="247"/>
      <c r="QA19" s="247"/>
      <c r="QB19" s="247"/>
      <c r="QC19" s="247"/>
      <c r="QD19" s="247"/>
      <c r="QE19" s="247"/>
      <c r="QF19" s="247"/>
      <c r="QG19" s="247"/>
      <c r="QH19" s="247"/>
      <c r="QI19" s="247"/>
      <c r="QJ19" s="247"/>
      <c r="QK19" s="247"/>
      <c r="QL19" s="247"/>
      <c r="QM19" s="247"/>
      <c r="QN19" s="247"/>
      <c r="QO19" s="247"/>
      <c r="QP19" s="247"/>
      <c r="QQ19" s="247"/>
      <c r="QR19" s="247"/>
      <c r="QS19" s="247"/>
      <c r="QT19" s="247"/>
      <c r="QU19" s="247"/>
      <c r="QV19" s="247"/>
      <c r="QW19" s="247"/>
      <c r="QX19" s="247"/>
      <c r="QY19" s="247"/>
      <c r="QZ19" s="247"/>
      <c r="RA19" s="247"/>
      <c r="RB19" s="247"/>
      <c r="RC19" s="247"/>
      <c r="RD19" s="247"/>
      <c r="RE19" s="247"/>
      <c r="RF19" s="247"/>
      <c r="RG19" s="247"/>
      <c r="RH19" s="247"/>
      <c r="RI19" s="247"/>
      <c r="RJ19" s="247"/>
      <c r="RK19" s="247"/>
      <c r="RL19" s="247"/>
      <c r="RM19" s="247"/>
      <c r="RN19" s="247"/>
      <c r="RO19" s="247"/>
      <c r="RP19" s="247"/>
      <c r="RQ19" s="247"/>
      <c r="RR19" s="247"/>
      <c r="RS19" s="247"/>
      <c r="RT19" s="247"/>
      <c r="RU19" s="247"/>
      <c r="RV19" s="247"/>
      <c r="RW19" s="247"/>
      <c r="RX19" s="247"/>
      <c r="RY19" s="247"/>
      <c r="RZ19" s="247"/>
      <c r="SA19" s="247"/>
      <c r="SB19" s="247"/>
      <c r="SC19" s="247"/>
      <c r="SD19" s="247"/>
      <c r="SE19" s="247"/>
      <c r="SF19" s="247"/>
      <c r="SG19" s="247"/>
      <c r="SH19" s="247"/>
      <c r="SI19" s="247"/>
      <c r="SJ19" s="247"/>
      <c r="SK19" s="247"/>
      <c r="SL19" s="247"/>
      <c r="SM19" s="247"/>
      <c r="SN19" s="247"/>
      <c r="SO19" s="247"/>
      <c r="SP19" s="247"/>
      <c r="SQ19" s="247"/>
      <c r="SR19" s="247"/>
      <c r="SS19" s="247"/>
      <c r="ST19" s="247"/>
      <c r="SU19" s="247"/>
      <c r="SV19" s="247"/>
      <c r="SW19" s="247"/>
      <c r="SX19" s="247"/>
      <c r="SY19" s="247"/>
      <c r="SZ19" s="247"/>
      <c r="TA19" s="247"/>
      <c r="TB19" s="247"/>
      <c r="TC19" s="247"/>
      <c r="TD19" s="247"/>
      <c r="TE19" s="247"/>
      <c r="TF19" s="247"/>
      <c r="TG19" s="247"/>
      <c r="TH19" s="247"/>
      <c r="TI19" s="247"/>
      <c r="TJ19" s="247"/>
      <c r="TK19" s="247"/>
      <c r="TL19" s="247"/>
      <c r="TM19" s="247"/>
      <c r="TN19" s="247"/>
      <c r="TO19" s="247"/>
      <c r="TP19" s="247"/>
      <c r="TQ19" s="247"/>
      <c r="TR19" s="247"/>
      <c r="TS19" s="247"/>
      <c r="TT19" s="247"/>
      <c r="TU19" s="247"/>
      <c r="TV19" s="247"/>
      <c r="TW19" s="247"/>
      <c r="TX19" s="247"/>
      <c r="TY19" s="247"/>
      <c r="TZ19" s="247"/>
      <c r="UA19" s="247"/>
      <c r="UB19" s="247"/>
      <c r="UC19" s="247"/>
      <c r="UD19" s="247"/>
      <c r="UE19" s="247"/>
      <c r="UF19" s="247"/>
      <c r="UG19" s="247"/>
      <c r="UH19" s="247"/>
      <c r="UI19" s="247"/>
      <c r="UJ19" s="247"/>
      <c r="UK19" s="247"/>
      <c r="UL19" s="247"/>
      <c r="UM19" s="247"/>
      <c r="UN19" s="247"/>
      <c r="UO19" s="247"/>
      <c r="UP19" s="247"/>
      <c r="UQ19" s="247"/>
      <c r="UR19" s="247"/>
      <c r="US19" s="247"/>
      <c r="UT19" s="247"/>
      <c r="UU19" s="247"/>
      <c r="UV19" s="247"/>
      <c r="UW19" s="247"/>
      <c r="UX19" s="247"/>
      <c r="UY19" s="247"/>
      <c r="UZ19" s="247"/>
      <c r="VA19" s="247"/>
      <c r="VB19" s="247"/>
      <c r="VC19" s="247"/>
      <c r="VD19" s="247"/>
      <c r="VE19" s="247"/>
      <c r="VF19" s="247"/>
      <c r="VG19" s="247"/>
      <c r="VH19" s="247"/>
      <c r="VI19" s="247"/>
      <c r="VJ19" s="247"/>
      <c r="VK19" s="247"/>
      <c r="VL19" s="247"/>
      <c r="VM19" s="247"/>
      <c r="VN19" s="247"/>
      <c r="VO19" s="247"/>
      <c r="VP19" s="247"/>
      <c r="VQ19" s="247"/>
      <c r="VR19" s="247"/>
      <c r="VS19" s="247"/>
      <c r="VT19" s="247"/>
      <c r="VU19" s="247"/>
      <c r="VV19" s="247"/>
      <c r="VW19" s="247"/>
      <c r="VX19" s="247"/>
      <c r="VY19" s="247"/>
      <c r="VZ19" s="247"/>
      <c r="WA19" s="247"/>
      <c r="WB19" s="247"/>
      <c r="WC19" s="247"/>
      <c r="WD19" s="247"/>
      <c r="WE19" s="247"/>
      <c r="WF19" s="247"/>
      <c r="WG19" s="247"/>
      <c r="WH19" s="247"/>
      <c r="WI19" s="247"/>
      <c r="WJ19" s="247"/>
      <c r="WK19" s="247"/>
      <c r="WL19" s="247"/>
      <c r="WM19" s="247"/>
      <c r="WN19" s="247"/>
      <c r="WO19" s="247"/>
      <c r="WP19" s="247"/>
      <c r="WQ19" s="247"/>
      <c r="WR19" s="247"/>
      <c r="WS19" s="247"/>
      <c r="WT19" s="247"/>
      <c r="WU19" s="247"/>
      <c r="WV19" s="247"/>
      <c r="WW19" s="247"/>
      <c r="WX19" s="247"/>
      <c r="WY19" s="247"/>
      <c r="WZ19" s="247"/>
      <c r="XA19" s="247"/>
      <c r="XB19" s="247"/>
      <c r="XC19" s="247"/>
      <c r="XD19" s="247"/>
      <c r="XE19" s="247"/>
      <c r="XF19" s="247"/>
      <c r="XG19" s="247"/>
      <c r="XH19" s="247"/>
      <c r="XI19" s="247"/>
      <c r="XJ19" s="247"/>
      <c r="XK19" s="247"/>
      <c r="XL19" s="247"/>
      <c r="XM19" s="247"/>
      <c r="XN19" s="247"/>
      <c r="XO19" s="247"/>
      <c r="XP19" s="247"/>
      <c r="XQ19" s="247"/>
      <c r="XR19" s="247"/>
      <c r="XS19" s="247"/>
      <c r="XT19" s="247"/>
      <c r="XU19" s="247"/>
      <c r="XV19" s="247"/>
      <c r="XW19" s="247"/>
      <c r="XX19" s="247"/>
      <c r="XY19" s="247"/>
      <c r="XZ19" s="247"/>
      <c r="YA19" s="247"/>
      <c r="YB19" s="247"/>
      <c r="YC19" s="247"/>
      <c r="YD19" s="247"/>
      <c r="YE19" s="247"/>
      <c r="YF19" s="247"/>
      <c r="YG19" s="247"/>
      <c r="YH19" s="247"/>
      <c r="YI19" s="247"/>
      <c r="YJ19" s="247"/>
      <c r="YK19" s="247"/>
      <c r="YL19" s="247"/>
      <c r="YM19" s="247"/>
      <c r="YN19" s="247"/>
      <c r="YO19" s="247"/>
      <c r="YP19" s="247"/>
      <c r="YQ19" s="247"/>
      <c r="YR19" s="247"/>
      <c r="YS19" s="247"/>
      <c r="YT19" s="247"/>
      <c r="YU19" s="247"/>
      <c r="YV19" s="247"/>
      <c r="YW19" s="247"/>
      <c r="YX19" s="247"/>
      <c r="YY19" s="247"/>
      <c r="YZ19" s="247"/>
      <c r="ZA19" s="247"/>
      <c r="ZB19" s="247"/>
      <c r="ZC19" s="247"/>
      <c r="ZD19" s="247"/>
      <c r="ZE19" s="247"/>
      <c r="ZF19" s="247"/>
      <c r="ZG19" s="247"/>
      <c r="ZH19" s="247"/>
      <c r="ZI19" s="247"/>
      <c r="ZJ19" s="247"/>
      <c r="ZK19" s="247"/>
      <c r="ZL19" s="247"/>
      <c r="ZM19" s="247"/>
      <c r="ZN19" s="247"/>
      <c r="ZO19" s="247"/>
      <c r="ZP19" s="247"/>
      <c r="ZQ19" s="247"/>
      <c r="ZR19" s="247"/>
      <c r="ZS19" s="247"/>
      <c r="ZT19" s="247"/>
      <c r="ZU19" s="247"/>
      <c r="ZV19" s="247"/>
      <c r="ZW19" s="247"/>
      <c r="ZX19" s="247"/>
      <c r="ZY19" s="247"/>
      <c r="ZZ19" s="247"/>
      <c r="AAA19" s="247"/>
      <c r="AAB19" s="247"/>
      <c r="AAC19" s="247"/>
      <c r="AAD19" s="247"/>
      <c r="AAE19" s="247"/>
      <c r="AAF19" s="247"/>
      <c r="AAG19" s="247"/>
      <c r="AAH19" s="247"/>
      <c r="AAI19" s="247"/>
      <c r="AAJ19" s="247"/>
      <c r="AAK19" s="247"/>
      <c r="AAL19" s="247"/>
      <c r="AAM19" s="247"/>
      <c r="AAN19" s="247"/>
      <c r="AAO19" s="247"/>
      <c r="AAP19" s="247"/>
      <c r="AAQ19" s="247"/>
      <c r="AAR19" s="247"/>
      <c r="AAS19" s="247"/>
      <c r="AAT19" s="247"/>
      <c r="AAU19" s="247"/>
      <c r="AAV19" s="247"/>
      <c r="AAW19" s="247"/>
      <c r="AAX19" s="247"/>
      <c r="AAY19" s="247"/>
      <c r="AAZ19" s="247"/>
      <c r="ABA19" s="247"/>
      <c r="ABB19" s="247"/>
      <c r="ABC19" s="247"/>
      <c r="ABD19" s="247"/>
      <c r="ABE19" s="247"/>
      <c r="ABF19" s="247"/>
      <c r="ABG19" s="247"/>
      <c r="ABH19" s="247"/>
      <c r="ABI19" s="247"/>
      <c r="ABJ19" s="247"/>
      <c r="ABK19" s="247"/>
      <c r="ABL19" s="247"/>
      <c r="ABM19" s="247"/>
      <c r="ABN19" s="247"/>
      <c r="ABO19" s="247"/>
      <c r="ABP19" s="247"/>
      <c r="ABQ19" s="247"/>
      <c r="ABR19" s="247"/>
      <c r="ABS19" s="247"/>
      <c r="ABT19" s="247"/>
      <c r="ABU19" s="247"/>
      <c r="ABV19" s="247"/>
      <c r="ABW19" s="247"/>
      <c r="ABX19" s="247"/>
      <c r="ABY19" s="247"/>
      <c r="ABZ19" s="247"/>
      <c r="ACA19" s="247"/>
      <c r="ACB19" s="247"/>
      <c r="ACC19" s="247"/>
      <c r="ACD19" s="247"/>
      <c r="ACE19" s="247"/>
      <c r="ACF19" s="247"/>
      <c r="ACG19" s="247"/>
      <c r="ACH19" s="247"/>
      <c r="ACI19" s="247"/>
      <c r="ACJ19" s="247"/>
      <c r="ACK19" s="247"/>
      <c r="ACL19" s="247"/>
      <c r="ACM19" s="247"/>
      <c r="ACN19" s="247"/>
      <c r="ACO19" s="247"/>
      <c r="ACP19" s="247"/>
      <c r="ACQ19" s="247"/>
      <c r="ACR19" s="247"/>
      <c r="ACS19" s="247"/>
      <c r="ACT19" s="247"/>
      <c r="ACU19" s="247"/>
      <c r="ACV19" s="247"/>
      <c r="ACW19" s="247"/>
      <c r="ACX19" s="247"/>
      <c r="ACY19" s="247"/>
      <c r="ACZ19" s="247"/>
      <c r="ADA19" s="247"/>
      <c r="ADB19" s="247"/>
      <c r="ADC19" s="247"/>
      <c r="ADD19" s="247"/>
      <c r="ADE19" s="247"/>
      <c r="ADF19" s="247"/>
      <c r="ADG19" s="247"/>
      <c r="ADH19" s="247"/>
      <c r="ADI19" s="247"/>
      <c r="ADJ19" s="247"/>
      <c r="ADK19" s="247"/>
      <c r="ADL19" s="247"/>
      <c r="ADM19" s="247"/>
      <c r="ADN19" s="247"/>
      <c r="ADO19" s="247"/>
      <c r="ADP19" s="247"/>
      <c r="ADQ19" s="247"/>
      <c r="ADR19" s="247"/>
      <c r="ADS19" s="247"/>
      <c r="ADT19" s="247"/>
      <c r="ADU19" s="247"/>
      <c r="ADV19" s="247"/>
      <c r="ADW19" s="247"/>
      <c r="ADX19" s="247"/>
      <c r="ADY19" s="247"/>
      <c r="ADZ19" s="247"/>
      <c r="AEA19" s="247"/>
      <c r="AEB19" s="247"/>
      <c r="AEC19" s="247"/>
      <c r="AED19" s="247"/>
      <c r="AEE19" s="247"/>
      <c r="AEF19" s="247"/>
      <c r="AEG19" s="247"/>
      <c r="AEH19" s="247"/>
      <c r="AEI19" s="247"/>
      <c r="AEJ19" s="247"/>
      <c r="AEK19" s="247"/>
      <c r="AEL19" s="247"/>
      <c r="AEM19" s="247"/>
      <c r="AEN19" s="247"/>
      <c r="AEO19" s="247"/>
      <c r="AEP19" s="247"/>
      <c r="AEQ19" s="247"/>
      <c r="AER19" s="247"/>
      <c r="AES19" s="247"/>
      <c r="AET19" s="247"/>
      <c r="AEU19" s="247"/>
      <c r="AEV19" s="247"/>
      <c r="AEW19" s="247"/>
      <c r="AEX19" s="247"/>
      <c r="AEY19" s="247"/>
      <c r="AEZ19" s="247"/>
      <c r="AFA19" s="247"/>
      <c r="AFB19" s="247"/>
      <c r="AFC19" s="247"/>
      <c r="AFD19" s="247"/>
      <c r="AFE19" s="247"/>
      <c r="AFF19" s="247"/>
      <c r="AFG19" s="247"/>
      <c r="AFH19" s="247"/>
      <c r="AFI19" s="247"/>
      <c r="AFJ19" s="247"/>
      <c r="AFK19" s="247"/>
      <c r="AFL19" s="247"/>
      <c r="AFM19" s="247"/>
      <c r="AFN19" s="247"/>
      <c r="AFO19" s="247"/>
      <c r="AFP19" s="247"/>
      <c r="AFQ19" s="247"/>
      <c r="AFR19" s="247"/>
      <c r="AFS19" s="247"/>
      <c r="AFT19" s="247"/>
      <c r="AFU19" s="247"/>
      <c r="AFV19" s="247"/>
      <c r="AFW19" s="247"/>
      <c r="AFX19" s="247"/>
      <c r="AFY19" s="247"/>
      <c r="AFZ19" s="247"/>
      <c r="AGA19" s="247"/>
      <c r="AGB19" s="247"/>
      <c r="AGC19" s="247"/>
      <c r="AGD19" s="247"/>
      <c r="AGE19" s="247"/>
      <c r="AGF19" s="247"/>
      <c r="AGG19" s="247"/>
      <c r="AGH19" s="247"/>
      <c r="AGI19" s="247"/>
      <c r="AGJ19" s="247"/>
      <c r="AGK19" s="247"/>
      <c r="AGL19" s="247"/>
      <c r="AGM19" s="247"/>
      <c r="AGN19" s="247"/>
      <c r="AGO19" s="247"/>
      <c r="AGP19" s="247"/>
      <c r="AGQ19" s="247"/>
      <c r="AGR19" s="247"/>
      <c r="AGS19" s="247"/>
      <c r="AGT19" s="247"/>
      <c r="AGU19" s="247"/>
      <c r="AGV19" s="247"/>
      <c r="AGW19" s="247"/>
      <c r="AGX19" s="247"/>
      <c r="AGY19" s="247"/>
      <c r="AGZ19" s="247"/>
      <c r="AHA19" s="247"/>
      <c r="AHB19" s="247"/>
      <c r="AHC19" s="247"/>
      <c r="AHD19" s="247"/>
      <c r="AHE19" s="247"/>
      <c r="AHF19" s="247"/>
      <c r="AHG19" s="247"/>
      <c r="AHH19" s="247"/>
      <c r="AHI19" s="247"/>
      <c r="AHJ19" s="247"/>
      <c r="AHK19" s="247"/>
      <c r="AHL19" s="247"/>
      <c r="AHM19" s="247"/>
      <c r="AHN19" s="247"/>
      <c r="AHO19" s="247"/>
      <c r="AHP19" s="247"/>
      <c r="AHQ19" s="247"/>
      <c r="AHR19" s="247"/>
      <c r="AHS19" s="247"/>
      <c r="AHT19" s="247"/>
      <c r="AHU19" s="247"/>
      <c r="AHV19" s="247"/>
      <c r="AHW19" s="247"/>
      <c r="AHX19" s="247"/>
      <c r="AHY19" s="247"/>
      <c r="AHZ19" s="247"/>
      <c r="AIA19" s="247"/>
      <c r="AIB19" s="247"/>
      <c r="AIC19" s="247"/>
      <c r="AID19" s="247"/>
      <c r="AIE19" s="247"/>
      <c r="AIF19" s="247"/>
      <c r="AIG19" s="247"/>
      <c r="AIH19" s="247"/>
      <c r="AII19" s="247"/>
      <c r="AIJ19" s="247"/>
      <c r="AIK19" s="247"/>
      <c r="AIL19" s="247"/>
      <c r="AIM19" s="247"/>
      <c r="AIN19" s="247"/>
      <c r="AIO19" s="247"/>
      <c r="AIP19" s="247"/>
      <c r="AIQ19" s="247"/>
      <c r="AIR19" s="247"/>
      <c r="AIS19" s="247"/>
      <c r="AIT19" s="247"/>
      <c r="AIU19" s="247"/>
      <c r="AIV19" s="247"/>
      <c r="AIW19" s="247"/>
      <c r="AIX19" s="247"/>
      <c r="AIY19" s="247"/>
      <c r="AIZ19" s="247"/>
      <c r="AJA19" s="247"/>
      <c r="AJB19" s="247"/>
      <c r="AJC19" s="247"/>
      <c r="AJD19" s="247"/>
      <c r="AJE19" s="247"/>
      <c r="AJF19" s="247"/>
      <c r="AJG19" s="247"/>
      <c r="AJH19" s="247"/>
      <c r="AJI19" s="247"/>
      <c r="AJJ19" s="247"/>
      <c r="AJK19" s="247"/>
      <c r="AJL19" s="247"/>
      <c r="AJM19" s="247"/>
      <c r="AJN19" s="247"/>
      <c r="AJO19" s="247"/>
      <c r="AJP19" s="247"/>
      <c r="AJQ19" s="247"/>
      <c r="AJR19" s="247"/>
      <c r="AJS19" s="247"/>
      <c r="AJT19" s="247"/>
      <c r="AJU19" s="247"/>
      <c r="AJV19" s="247"/>
      <c r="AJW19" s="247"/>
      <c r="AJX19" s="247"/>
      <c r="AJY19" s="247"/>
      <c r="AJZ19" s="247"/>
      <c r="AKA19" s="247"/>
      <c r="AKB19" s="247"/>
      <c r="AKC19" s="247"/>
      <c r="AKD19" s="247"/>
      <c r="AKE19" s="247"/>
      <c r="AKF19" s="247"/>
      <c r="AKG19" s="247"/>
      <c r="AKH19" s="247"/>
      <c r="AKI19" s="247"/>
      <c r="AKJ19" s="247"/>
      <c r="AKK19" s="247"/>
      <c r="AKL19" s="247"/>
      <c r="AKM19" s="247"/>
      <c r="AKN19" s="247"/>
      <c r="AKO19" s="247"/>
      <c r="AKP19" s="247"/>
      <c r="AKQ19" s="247"/>
      <c r="AKR19" s="247"/>
      <c r="AKS19" s="247"/>
      <c r="AKT19" s="247"/>
      <c r="AKU19" s="247"/>
      <c r="AKV19" s="247"/>
      <c r="AKW19" s="247"/>
      <c r="AKX19" s="247"/>
      <c r="AKY19" s="247"/>
      <c r="AKZ19" s="247"/>
      <c r="ALA19" s="247"/>
      <c r="ALB19" s="247"/>
      <c r="ALC19" s="247"/>
      <c r="ALD19" s="247"/>
      <c r="ALE19" s="247"/>
      <c r="ALF19" s="247"/>
      <c r="ALG19" s="247"/>
      <c r="ALH19" s="247"/>
      <c r="ALI19" s="247"/>
      <c r="ALJ19" s="247"/>
      <c r="ALK19" s="247"/>
      <c r="ALL19" s="247"/>
      <c r="ALM19" s="247"/>
      <c r="ALN19" s="247"/>
      <c r="ALO19" s="247"/>
      <c r="ALP19" s="247"/>
      <c r="ALQ19" s="247"/>
      <c r="ALR19" s="247"/>
      <c r="ALS19" s="247"/>
      <c r="ALT19" s="247"/>
      <c r="ALU19" s="247"/>
      <c r="ALV19" s="247"/>
      <c r="ALW19" s="247"/>
      <c r="ALX19" s="247"/>
      <c r="ALY19" s="247"/>
      <c r="ALZ19" s="247"/>
      <c r="AMA19" s="247"/>
    </row>
    <row r="20" spans="1:1015" ht="14.25">
      <c r="A20" s="222" t="s">
        <v>21</v>
      </c>
      <c r="B20" s="222" t="s">
        <v>517</v>
      </c>
      <c r="C20" s="222" t="s">
        <v>518</v>
      </c>
      <c r="D20" s="222"/>
      <c r="E20" s="224"/>
      <c r="F20" s="245" t="s">
        <v>440</v>
      </c>
      <c r="G20" s="246" t="s">
        <v>519</v>
      </c>
      <c r="H20" s="224">
        <v>45</v>
      </c>
      <c r="I20" s="222" t="s">
        <v>26</v>
      </c>
      <c r="J20" s="236">
        <v>1.17E-2</v>
      </c>
      <c r="K20" s="216">
        <f>SUM(J20*H20)</f>
        <v>0.52649999999999997</v>
      </c>
      <c r="L20" s="226"/>
      <c r="M20" s="237">
        <v>1.17E-2</v>
      </c>
      <c r="N20" s="216">
        <f>SUM(M20*H20)</f>
        <v>0.52649999999999997</v>
      </c>
      <c r="O20" s="226"/>
      <c r="P20" s="238">
        <f>$U$1*H20</f>
        <v>45000</v>
      </c>
      <c r="Q20" s="220" t="s">
        <v>882</v>
      </c>
      <c r="R20" s="221"/>
      <c r="S20" s="221"/>
      <c r="T20" s="222" t="s">
        <v>885</v>
      </c>
      <c r="U20" s="206" t="s">
        <v>416</v>
      </c>
      <c r="V20" s="239" t="s">
        <v>523</v>
      </c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  <c r="IL20" s="206"/>
      <c r="IM20" s="206"/>
      <c r="IN20" s="206"/>
      <c r="IO20" s="206"/>
      <c r="IP20" s="206"/>
      <c r="IQ20" s="206"/>
      <c r="IR20" s="206"/>
      <c r="IS20" s="206"/>
      <c r="IT20" s="206"/>
      <c r="IU20" s="206"/>
      <c r="IV20" s="206"/>
      <c r="IW20" s="206"/>
      <c r="IX20" s="206"/>
      <c r="IY20" s="206"/>
      <c r="IZ20" s="206"/>
      <c r="JA20" s="206"/>
      <c r="JB20" s="206"/>
      <c r="JC20" s="206"/>
      <c r="JD20" s="206"/>
      <c r="JE20" s="206"/>
      <c r="JF20" s="206"/>
      <c r="JG20" s="206"/>
      <c r="JH20" s="206"/>
      <c r="JI20" s="206"/>
      <c r="JJ20" s="206"/>
      <c r="JK20" s="206"/>
      <c r="JL20" s="206"/>
      <c r="JM20" s="206"/>
      <c r="JN20" s="206"/>
      <c r="JO20" s="206"/>
      <c r="JP20" s="206"/>
      <c r="JQ20" s="206"/>
      <c r="JR20" s="206"/>
      <c r="JS20" s="206"/>
      <c r="JT20" s="206"/>
      <c r="JU20" s="206"/>
      <c r="JV20" s="206"/>
      <c r="JW20" s="206"/>
      <c r="JX20" s="206"/>
      <c r="JY20" s="206"/>
      <c r="JZ20" s="206"/>
      <c r="KA20" s="206"/>
      <c r="KB20" s="206"/>
      <c r="KC20" s="206"/>
      <c r="KD20" s="206"/>
      <c r="KE20" s="206"/>
      <c r="KF20" s="206"/>
      <c r="KG20" s="206"/>
      <c r="KH20" s="206"/>
      <c r="KI20" s="206"/>
      <c r="KJ20" s="206"/>
      <c r="KK20" s="206"/>
      <c r="KL20" s="206"/>
      <c r="KM20" s="206"/>
      <c r="KN20" s="206"/>
      <c r="KO20" s="206"/>
      <c r="KP20" s="206"/>
      <c r="KQ20" s="206"/>
      <c r="KR20" s="206"/>
      <c r="KS20" s="206"/>
      <c r="KT20" s="206"/>
      <c r="KU20" s="206"/>
      <c r="KV20" s="206"/>
      <c r="KW20" s="206"/>
      <c r="KX20" s="206"/>
      <c r="KY20" s="206"/>
      <c r="KZ20" s="206"/>
      <c r="LA20" s="206"/>
      <c r="LB20" s="206"/>
      <c r="LC20" s="206"/>
      <c r="LD20" s="206"/>
      <c r="LE20" s="206"/>
      <c r="LF20" s="206"/>
      <c r="LG20" s="206"/>
      <c r="LH20" s="206"/>
      <c r="LI20" s="206"/>
      <c r="LJ20" s="206"/>
      <c r="LK20" s="206"/>
      <c r="LL20" s="206"/>
      <c r="LM20" s="206"/>
      <c r="LN20" s="206"/>
      <c r="LO20" s="206"/>
      <c r="LP20" s="206"/>
      <c r="LQ20" s="206"/>
      <c r="LR20" s="206"/>
      <c r="LS20" s="206"/>
      <c r="LT20" s="206"/>
      <c r="LU20" s="206"/>
      <c r="LV20" s="206"/>
      <c r="LW20" s="206"/>
      <c r="LX20" s="206"/>
      <c r="LY20" s="206"/>
      <c r="LZ20" s="206"/>
      <c r="MA20" s="206"/>
      <c r="MB20" s="206"/>
      <c r="MC20" s="206"/>
      <c r="MD20" s="206"/>
      <c r="ME20" s="206"/>
      <c r="MF20" s="206"/>
      <c r="MG20" s="206"/>
      <c r="MH20" s="206"/>
      <c r="MI20" s="206"/>
      <c r="MJ20" s="206"/>
      <c r="MK20" s="206"/>
      <c r="ML20" s="206"/>
      <c r="MM20" s="206"/>
      <c r="MN20" s="206"/>
      <c r="MO20" s="206"/>
      <c r="MP20" s="206"/>
      <c r="MQ20" s="206"/>
      <c r="MR20" s="206"/>
      <c r="MS20" s="206"/>
      <c r="MT20" s="206"/>
      <c r="MU20" s="206"/>
      <c r="MV20" s="206"/>
      <c r="MW20" s="206"/>
      <c r="MX20" s="206"/>
      <c r="MY20" s="206"/>
      <c r="MZ20" s="206"/>
      <c r="NA20" s="206"/>
      <c r="NB20" s="206"/>
      <c r="NC20" s="206"/>
      <c r="ND20" s="206"/>
      <c r="NE20" s="206"/>
      <c r="NF20" s="206"/>
      <c r="NG20" s="206"/>
      <c r="NH20" s="206"/>
      <c r="NI20" s="206"/>
      <c r="NJ20" s="206"/>
      <c r="NK20" s="206"/>
      <c r="NL20" s="206"/>
      <c r="NM20" s="206"/>
      <c r="NN20" s="206"/>
      <c r="NO20" s="206"/>
      <c r="NP20" s="206"/>
      <c r="NQ20" s="206"/>
      <c r="NR20" s="206"/>
      <c r="NS20" s="206"/>
      <c r="NT20" s="206"/>
      <c r="NU20" s="206"/>
      <c r="NV20" s="206"/>
      <c r="NW20" s="206"/>
      <c r="NX20" s="206"/>
      <c r="NY20" s="206"/>
      <c r="NZ20" s="206"/>
      <c r="OA20" s="206"/>
      <c r="OB20" s="206"/>
      <c r="OC20" s="206"/>
      <c r="OD20" s="206"/>
      <c r="OE20" s="206"/>
      <c r="OF20" s="206"/>
      <c r="OG20" s="206"/>
      <c r="OH20" s="206"/>
      <c r="OI20" s="206"/>
      <c r="OJ20" s="206"/>
      <c r="OK20" s="206"/>
      <c r="OL20" s="206"/>
      <c r="OM20" s="206"/>
      <c r="ON20" s="206"/>
      <c r="OO20" s="206"/>
      <c r="OP20" s="206"/>
      <c r="OQ20" s="206"/>
      <c r="OR20" s="206"/>
      <c r="OS20" s="206"/>
      <c r="OT20" s="206"/>
      <c r="OU20" s="206"/>
      <c r="OV20" s="206"/>
      <c r="OW20" s="206"/>
      <c r="OX20" s="206"/>
      <c r="OY20" s="206"/>
      <c r="OZ20" s="206"/>
      <c r="PA20" s="206"/>
      <c r="PB20" s="206"/>
      <c r="PC20" s="206"/>
      <c r="PD20" s="206"/>
      <c r="PE20" s="206"/>
      <c r="PF20" s="206"/>
      <c r="PG20" s="206"/>
      <c r="PH20" s="206"/>
      <c r="PI20" s="206"/>
      <c r="PJ20" s="206"/>
      <c r="PK20" s="206"/>
      <c r="PL20" s="206"/>
      <c r="PM20" s="206"/>
      <c r="PN20" s="206"/>
      <c r="PO20" s="206"/>
      <c r="PP20" s="206"/>
      <c r="PQ20" s="206"/>
      <c r="PR20" s="206"/>
      <c r="PS20" s="206"/>
      <c r="PT20" s="206"/>
      <c r="PU20" s="206"/>
      <c r="PV20" s="206"/>
      <c r="PW20" s="206"/>
      <c r="PX20" s="206"/>
      <c r="PY20" s="206"/>
      <c r="PZ20" s="206"/>
      <c r="QA20" s="206"/>
      <c r="QB20" s="206"/>
      <c r="QC20" s="206"/>
      <c r="QD20" s="206"/>
      <c r="QE20" s="206"/>
      <c r="QF20" s="206"/>
      <c r="QG20" s="206"/>
      <c r="QH20" s="206"/>
      <c r="QI20" s="206"/>
      <c r="QJ20" s="206"/>
      <c r="QK20" s="206"/>
      <c r="QL20" s="206"/>
      <c r="QM20" s="206"/>
      <c r="QN20" s="206"/>
      <c r="QO20" s="206"/>
      <c r="QP20" s="206"/>
      <c r="QQ20" s="206"/>
      <c r="QR20" s="206"/>
      <c r="QS20" s="206"/>
      <c r="QT20" s="206"/>
      <c r="QU20" s="206"/>
      <c r="QV20" s="206"/>
      <c r="QW20" s="206"/>
      <c r="QX20" s="206"/>
      <c r="QY20" s="206"/>
      <c r="QZ20" s="206"/>
      <c r="RA20" s="206"/>
      <c r="RB20" s="206"/>
      <c r="RC20" s="206"/>
      <c r="RD20" s="206"/>
      <c r="RE20" s="206"/>
      <c r="RF20" s="206"/>
      <c r="RG20" s="206"/>
      <c r="RH20" s="206"/>
      <c r="RI20" s="206"/>
      <c r="RJ20" s="206"/>
      <c r="RK20" s="206"/>
      <c r="RL20" s="206"/>
      <c r="RM20" s="206"/>
      <c r="RN20" s="206"/>
      <c r="RO20" s="206"/>
      <c r="RP20" s="206"/>
      <c r="RQ20" s="206"/>
      <c r="RR20" s="206"/>
      <c r="RS20" s="206"/>
      <c r="RT20" s="206"/>
      <c r="RU20" s="206"/>
      <c r="RV20" s="206"/>
      <c r="RW20" s="206"/>
      <c r="RX20" s="206"/>
      <c r="RY20" s="206"/>
      <c r="RZ20" s="206"/>
      <c r="SA20" s="206"/>
      <c r="SB20" s="206"/>
      <c r="SC20" s="206"/>
      <c r="SD20" s="206"/>
      <c r="SE20" s="206"/>
      <c r="SF20" s="206"/>
      <c r="SG20" s="206"/>
      <c r="SH20" s="206"/>
      <c r="SI20" s="206"/>
      <c r="SJ20" s="206"/>
      <c r="SK20" s="206"/>
      <c r="SL20" s="206"/>
      <c r="SM20" s="206"/>
      <c r="SN20" s="206"/>
      <c r="SO20" s="206"/>
      <c r="SP20" s="206"/>
      <c r="SQ20" s="206"/>
      <c r="SR20" s="206"/>
      <c r="SS20" s="206"/>
      <c r="ST20" s="206"/>
      <c r="SU20" s="206"/>
      <c r="SV20" s="206"/>
      <c r="SW20" s="206"/>
      <c r="SX20" s="206"/>
      <c r="SY20" s="206"/>
      <c r="SZ20" s="206"/>
      <c r="TA20" s="206"/>
      <c r="TB20" s="206"/>
      <c r="TC20" s="206"/>
      <c r="TD20" s="206"/>
      <c r="TE20" s="206"/>
      <c r="TF20" s="206"/>
      <c r="TG20" s="206"/>
      <c r="TH20" s="206"/>
      <c r="TI20" s="206"/>
      <c r="TJ20" s="206"/>
      <c r="TK20" s="206"/>
      <c r="TL20" s="206"/>
      <c r="TM20" s="206"/>
      <c r="TN20" s="206"/>
      <c r="TO20" s="206"/>
      <c r="TP20" s="206"/>
      <c r="TQ20" s="206"/>
      <c r="TR20" s="206"/>
      <c r="TS20" s="206"/>
      <c r="TT20" s="206"/>
      <c r="TU20" s="206"/>
      <c r="TV20" s="206"/>
      <c r="TW20" s="206"/>
      <c r="TX20" s="206"/>
      <c r="TY20" s="206"/>
      <c r="TZ20" s="206"/>
      <c r="UA20" s="206"/>
      <c r="UB20" s="206"/>
      <c r="UC20" s="206"/>
      <c r="UD20" s="206"/>
      <c r="UE20" s="206"/>
      <c r="UF20" s="206"/>
      <c r="UG20" s="206"/>
      <c r="UH20" s="206"/>
      <c r="UI20" s="206"/>
      <c r="UJ20" s="206"/>
      <c r="UK20" s="206"/>
      <c r="UL20" s="206"/>
      <c r="UM20" s="206"/>
      <c r="UN20" s="206"/>
      <c r="UO20" s="206"/>
      <c r="UP20" s="206"/>
      <c r="UQ20" s="206"/>
      <c r="UR20" s="206"/>
      <c r="US20" s="206"/>
      <c r="UT20" s="206"/>
      <c r="UU20" s="206"/>
      <c r="UV20" s="206"/>
      <c r="UW20" s="206"/>
      <c r="UX20" s="206"/>
      <c r="UY20" s="206"/>
      <c r="UZ20" s="206"/>
      <c r="VA20" s="206"/>
      <c r="VB20" s="206"/>
      <c r="VC20" s="206"/>
      <c r="VD20" s="206"/>
      <c r="VE20" s="206"/>
      <c r="VF20" s="206"/>
      <c r="VG20" s="206"/>
      <c r="VH20" s="206"/>
      <c r="VI20" s="206"/>
      <c r="VJ20" s="206"/>
      <c r="VK20" s="206"/>
      <c r="VL20" s="206"/>
      <c r="VM20" s="206"/>
      <c r="VN20" s="206"/>
      <c r="VO20" s="206"/>
      <c r="VP20" s="206"/>
      <c r="VQ20" s="206"/>
      <c r="VR20" s="206"/>
      <c r="VS20" s="206"/>
      <c r="VT20" s="206"/>
      <c r="VU20" s="206"/>
      <c r="VV20" s="206"/>
      <c r="VW20" s="206"/>
      <c r="VX20" s="206"/>
      <c r="VY20" s="206"/>
      <c r="VZ20" s="206"/>
      <c r="WA20" s="206"/>
      <c r="WB20" s="206"/>
      <c r="WC20" s="206"/>
      <c r="WD20" s="206"/>
      <c r="WE20" s="206"/>
      <c r="WF20" s="206"/>
      <c r="WG20" s="206"/>
      <c r="WH20" s="206"/>
      <c r="WI20" s="206"/>
      <c r="WJ20" s="206"/>
      <c r="WK20" s="206"/>
      <c r="WL20" s="206"/>
      <c r="WM20" s="206"/>
      <c r="WN20" s="206"/>
      <c r="WO20" s="206"/>
      <c r="WP20" s="206"/>
      <c r="WQ20" s="206"/>
      <c r="WR20" s="206"/>
      <c r="WS20" s="206"/>
      <c r="WT20" s="206"/>
      <c r="WU20" s="206"/>
      <c r="WV20" s="206"/>
      <c r="WW20" s="206"/>
      <c r="WX20" s="206"/>
      <c r="WY20" s="206"/>
      <c r="WZ20" s="206"/>
      <c r="XA20" s="206"/>
      <c r="XB20" s="206"/>
      <c r="XC20" s="206"/>
      <c r="XD20" s="206"/>
      <c r="XE20" s="206"/>
      <c r="XF20" s="206"/>
      <c r="XG20" s="206"/>
      <c r="XH20" s="206"/>
      <c r="XI20" s="206"/>
      <c r="XJ20" s="206"/>
      <c r="XK20" s="206"/>
      <c r="XL20" s="206"/>
      <c r="XM20" s="206"/>
      <c r="XN20" s="206"/>
      <c r="XO20" s="206"/>
      <c r="XP20" s="206"/>
      <c r="XQ20" s="206"/>
      <c r="XR20" s="206"/>
      <c r="XS20" s="206"/>
      <c r="XT20" s="206"/>
      <c r="XU20" s="206"/>
      <c r="XV20" s="206"/>
      <c r="XW20" s="206"/>
      <c r="XX20" s="206"/>
      <c r="XY20" s="206"/>
      <c r="XZ20" s="206"/>
      <c r="YA20" s="206"/>
      <c r="YB20" s="206"/>
      <c r="YC20" s="206"/>
      <c r="YD20" s="206"/>
      <c r="YE20" s="206"/>
      <c r="YF20" s="206"/>
      <c r="YG20" s="206"/>
      <c r="YH20" s="206"/>
      <c r="YI20" s="206"/>
      <c r="YJ20" s="206"/>
      <c r="YK20" s="206"/>
      <c r="YL20" s="206"/>
      <c r="YM20" s="206"/>
      <c r="YN20" s="206"/>
      <c r="YO20" s="206"/>
      <c r="YP20" s="206"/>
      <c r="YQ20" s="206"/>
      <c r="YR20" s="206"/>
      <c r="YS20" s="206"/>
      <c r="YT20" s="206"/>
      <c r="YU20" s="206"/>
      <c r="YV20" s="206"/>
      <c r="YW20" s="206"/>
      <c r="YX20" s="206"/>
      <c r="YY20" s="206"/>
      <c r="YZ20" s="206"/>
      <c r="ZA20" s="206"/>
      <c r="ZB20" s="206"/>
      <c r="ZC20" s="206"/>
      <c r="ZD20" s="206"/>
      <c r="ZE20" s="206"/>
      <c r="ZF20" s="206"/>
      <c r="ZG20" s="206"/>
      <c r="ZH20" s="206"/>
      <c r="ZI20" s="206"/>
      <c r="ZJ20" s="206"/>
      <c r="ZK20" s="206"/>
      <c r="ZL20" s="206"/>
      <c r="ZM20" s="206"/>
      <c r="ZN20" s="206"/>
      <c r="ZO20" s="206"/>
      <c r="ZP20" s="206"/>
      <c r="ZQ20" s="206"/>
      <c r="ZR20" s="206"/>
      <c r="ZS20" s="206"/>
      <c r="ZT20" s="206"/>
      <c r="ZU20" s="206"/>
      <c r="ZV20" s="206"/>
      <c r="ZW20" s="206"/>
      <c r="ZX20" s="206"/>
      <c r="ZY20" s="206"/>
      <c r="ZZ20" s="206"/>
      <c r="AAA20" s="206"/>
      <c r="AAB20" s="206"/>
      <c r="AAC20" s="206"/>
      <c r="AAD20" s="206"/>
      <c r="AAE20" s="206"/>
      <c r="AAF20" s="206"/>
      <c r="AAG20" s="206"/>
      <c r="AAH20" s="206"/>
      <c r="AAI20" s="206"/>
      <c r="AAJ20" s="206"/>
      <c r="AAK20" s="206"/>
      <c r="AAL20" s="206"/>
      <c r="AAM20" s="206"/>
      <c r="AAN20" s="206"/>
      <c r="AAO20" s="206"/>
      <c r="AAP20" s="206"/>
      <c r="AAQ20" s="206"/>
      <c r="AAR20" s="206"/>
      <c r="AAS20" s="206"/>
      <c r="AAT20" s="206"/>
      <c r="AAU20" s="206"/>
      <c r="AAV20" s="206"/>
      <c r="AAW20" s="206"/>
      <c r="AAX20" s="206"/>
      <c r="AAY20" s="206"/>
      <c r="AAZ20" s="206"/>
      <c r="ABA20" s="206"/>
      <c r="ABB20" s="206"/>
      <c r="ABC20" s="206"/>
      <c r="ABD20" s="206"/>
      <c r="ABE20" s="206"/>
      <c r="ABF20" s="206"/>
      <c r="ABG20" s="206"/>
      <c r="ABH20" s="206"/>
      <c r="ABI20" s="206"/>
      <c r="ABJ20" s="206"/>
      <c r="ABK20" s="206"/>
      <c r="ABL20" s="206"/>
      <c r="ABM20" s="206"/>
      <c r="ABN20" s="206"/>
      <c r="ABO20" s="206"/>
      <c r="ABP20" s="206"/>
      <c r="ABQ20" s="206"/>
      <c r="ABR20" s="206"/>
      <c r="ABS20" s="206"/>
      <c r="ABT20" s="206"/>
      <c r="ABU20" s="206"/>
      <c r="ABV20" s="206"/>
      <c r="ABW20" s="206"/>
      <c r="ABX20" s="206"/>
      <c r="ABY20" s="206"/>
      <c r="ABZ20" s="206"/>
      <c r="ACA20" s="206"/>
      <c r="ACB20" s="206"/>
      <c r="ACC20" s="206"/>
      <c r="ACD20" s="206"/>
      <c r="ACE20" s="206"/>
      <c r="ACF20" s="206"/>
      <c r="ACG20" s="206"/>
      <c r="ACH20" s="206"/>
      <c r="ACI20" s="206"/>
      <c r="ACJ20" s="206"/>
      <c r="ACK20" s="206"/>
      <c r="ACL20" s="206"/>
      <c r="ACM20" s="206"/>
      <c r="ACN20" s="206"/>
      <c r="ACO20" s="206"/>
      <c r="ACP20" s="206"/>
      <c r="ACQ20" s="206"/>
      <c r="ACR20" s="206"/>
      <c r="ACS20" s="206"/>
      <c r="ACT20" s="206"/>
      <c r="ACU20" s="206"/>
      <c r="ACV20" s="206"/>
      <c r="ACW20" s="206"/>
      <c r="ACX20" s="206"/>
      <c r="ACY20" s="206"/>
      <c r="ACZ20" s="206"/>
      <c r="ADA20" s="206"/>
      <c r="ADB20" s="206"/>
      <c r="ADC20" s="206"/>
      <c r="ADD20" s="206"/>
      <c r="ADE20" s="206"/>
      <c r="ADF20" s="206"/>
      <c r="ADG20" s="206"/>
      <c r="ADH20" s="206"/>
      <c r="ADI20" s="206"/>
      <c r="ADJ20" s="206"/>
      <c r="ADK20" s="206"/>
      <c r="ADL20" s="206"/>
      <c r="ADM20" s="206"/>
      <c r="ADN20" s="206"/>
      <c r="ADO20" s="206"/>
      <c r="ADP20" s="206"/>
      <c r="ADQ20" s="206"/>
      <c r="ADR20" s="206"/>
      <c r="ADS20" s="206"/>
      <c r="ADT20" s="206"/>
      <c r="ADU20" s="206"/>
      <c r="ADV20" s="206"/>
      <c r="ADW20" s="206"/>
      <c r="ADX20" s="206"/>
      <c r="ADY20" s="206"/>
      <c r="ADZ20" s="206"/>
      <c r="AEA20" s="206"/>
      <c r="AEB20" s="206"/>
      <c r="AEC20" s="206"/>
      <c r="AED20" s="206"/>
      <c r="AEE20" s="206"/>
      <c r="AEF20" s="206"/>
      <c r="AEG20" s="206"/>
      <c r="AEH20" s="206"/>
      <c r="AEI20" s="206"/>
      <c r="AEJ20" s="206"/>
      <c r="AEK20" s="206"/>
      <c r="AEL20" s="206"/>
      <c r="AEM20" s="206"/>
      <c r="AEN20" s="206"/>
      <c r="AEO20" s="206"/>
      <c r="AEP20" s="206"/>
      <c r="AEQ20" s="206"/>
      <c r="AER20" s="206"/>
      <c r="AES20" s="206"/>
      <c r="AET20" s="206"/>
      <c r="AEU20" s="206"/>
      <c r="AEV20" s="206"/>
      <c r="AEW20" s="206"/>
      <c r="AEX20" s="206"/>
      <c r="AEY20" s="206"/>
      <c r="AEZ20" s="206"/>
      <c r="AFA20" s="206"/>
      <c r="AFB20" s="206"/>
      <c r="AFC20" s="206"/>
      <c r="AFD20" s="206"/>
      <c r="AFE20" s="206"/>
      <c r="AFF20" s="206"/>
      <c r="AFG20" s="206"/>
      <c r="AFH20" s="206"/>
      <c r="AFI20" s="206"/>
      <c r="AFJ20" s="206"/>
      <c r="AFK20" s="206"/>
      <c r="AFL20" s="206"/>
      <c r="AFM20" s="206"/>
      <c r="AFN20" s="206"/>
      <c r="AFO20" s="206"/>
      <c r="AFP20" s="206"/>
      <c r="AFQ20" s="206"/>
      <c r="AFR20" s="206"/>
      <c r="AFS20" s="206"/>
      <c r="AFT20" s="206"/>
      <c r="AFU20" s="206"/>
      <c r="AFV20" s="206"/>
      <c r="AFW20" s="206"/>
      <c r="AFX20" s="206"/>
      <c r="AFY20" s="206"/>
      <c r="AFZ20" s="206"/>
      <c r="AGA20" s="206"/>
      <c r="AGB20" s="206"/>
      <c r="AGC20" s="206"/>
      <c r="AGD20" s="206"/>
      <c r="AGE20" s="206"/>
      <c r="AGF20" s="206"/>
      <c r="AGG20" s="206"/>
      <c r="AGH20" s="206"/>
      <c r="AGI20" s="206"/>
      <c r="AGJ20" s="206"/>
      <c r="AGK20" s="206"/>
      <c r="AGL20" s="206"/>
      <c r="AGM20" s="206"/>
      <c r="AGN20" s="206"/>
      <c r="AGO20" s="206"/>
      <c r="AGP20" s="206"/>
      <c r="AGQ20" s="206"/>
      <c r="AGR20" s="206"/>
      <c r="AGS20" s="206"/>
      <c r="AGT20" s="206"/>
      <c r="AGU20" s="206"/>
      <c r="AGV20" s="206"/>
      <c r="AGW20" s="206"/>
      <c r="AGX20" s="206"/>
      <c r="AGY20" s="206"/>
      <c r="AGZ20" s="206"/>
      <c r="AHA20" s="206"/>
      <c r="AHB20" s="206"/>
      <c r="AHC20" s="206"/>
      <c r="AHD20" s="206"/>
      <c r="AHE20" s="206"/>
      <c r="AHF20" s="206"/>
      <c r="AHG20" s="206"/>
      <c r="AHH20" s="206"/>
      <c r="AHI20" s="206"/>
      <c r="AHJ20" s="206"/>
      <c r="AHK20" s="206"/>
      <c r="AHL20" s="206"/>
      <c r="AHM20" s="206"/>
      <c r="AHN20" s="206"/>
      <c r="AHO20" s="206"/>
      <c r="AHP20" s="206"/>
      <c r="AHQ20" s="206"/>
      <c r="AHR20" s="206"/>
      <c r="AHS20" s="206"/>
      <c r="AHT20" s="206"/>
      <c r="AHU20" s="206"/>
      <c r="AHV20" s="206"/>
      <c r="AHW20" s="206"/>
      <c r="AHX20" s="206"/>
      <c r="AHY20" s="206"/>
      <c r="AHZ20" s="206"/>
      <c r="AIA20" s="206"/>
      <c r="AIB20" s="206"/>
      <c r="AIC20" s="206"/>
      <c r="AID20" s="206"/>
      <c r="AIE20" s="206"/>
      <c r="AIF20" s="206"/>
      <c r="AIG20" s="206"/>
      <c r="AIH20" s="206"/>
      <c r="AII20" s="206"/>
      <c r="AIJ20" s="206"/>
      <c r="AIK20" s="206"/>
      <c r="AIL20" s="206"/>
      <c r="AIM20" s="206"/>
      <c r="AIN20" s="206"/>
      <c r="AIO20" s="206"/>
      <c r="AIP20" s="206"/>
      <c r="AIQ20" s="206"/>
      <c r="AIR20" s="206"/>
      <c r="AIS20" s="206"/>
      <c r="AIT20" s="206"/>
      <c r="AIU20" s="206"/>
      <c r="AIV20" s="206"/>
      <c r="AIW20" s="206"/>
      <c r="AIX20" s="206"/>
      <c r="AIY20" s="206"/>
      <c r="AIZ20" s="206"/>
      <c r="AJA20" s="206"/>
      <c r="AJB20" s="206"/>
      <c r="AJC20" s="206"/>
      <c r="AJD20" s="206"/>
      <c r="AJE20" s="206"/>
      <c r="AJF20" s="206"/>
      <c r="AJG20" s="206"/>
      <c r="AJH20" s="206"/>
      <c r="AJI20" s="206"/>
      <c r="AJJ20" s="206"/>
      <c r="AJK20" s="206"/>
      <c r="AJL20" s="206"/>
      <c r="AJM20" s="206"/>
      <c r="AJN20" s="206"/>
      <c r="AJO20" s="206"/>
      <c r="AJP20" s="206"/>
      <c r="AJQ20" s="206"/>
      <c r="AJR20" s="206"/>
      <c r="AJS20" s="206"/>
      <c r="AJT20" s="206"/>
      <c r="AJU20" s="206"/>
      <c r="AJV20" s="206"/>
      <c r="AJW20" s="206"/>
      <c r="AJX20" s="206"/>
      <c r="AJY20" s="206"/>
      <c r="AJZ20" s="206"/>
      <c r="AKA20" s="206"/>
      <c r="AKB20" s="206"/>
      <c r="AKC20" s="206"/>
      <c r="AKD20" s="206"/>
      <c r="AKE20" s="206"/>
      <c r="AKF20" s="206"/>
      <c r="AKG20" s="206"/>
      <c r="AKH20" s="206"/>
      <c r="AKI20" s="206"/>
      <c r="AKJ20" s="206"/>
      <c r="AKK20" s="206"/>
      <c r="AKL20" s="206"/>
      <c r="AKM20" s="206"/>
      <c r="AKN20" s="206"/>
      <c r="AKO20" s="206"/>
      <c r="AKP20" s="206"/>
      <c r="AKQ20" s="206"/>
      <c r="AKR20" s="206"/>
      <c r="AKS20" s="206"/>
      <c r="AKT20" s="206"/>
      <c r="AKU20" s="206"/>
      <c r="AKV20" s="206"/>
      <c r="AKW20" s="206"/>
      <c r="AKX20" s="206"/>
      <c r="AKY20" s="206"/>
      <c r="AKZ20" s="206"/>
      <c r="ALA20" s="206"/>
      <c r="ALB20" s="206"/>
      <c r="ALC20" s="206"/>
      <c r="ALD20" s="206"/>
      <c r="ALE20" s="206"/>
      <c r="ALF20" s="206"/>
      <c r="ALG20" s="206"/>
      <c r="ALH20" s="206"/>
      <c r="ALI20" s="206"/>
      <c r="ALJ20" s="206"/>
      <c r="ALK20" s="206"/>
      <c r="ALL20" s="206"/>
      <c r="ALM20" s="206"/>
      <c r="ALN20" s="206"/>
      <c r="ALO20" s="206"/>
      <c r="ALP20" s="206"/>
      <c r="ALQ20" s="206"/>
      <c r="ALR20" s="206"/>
      <c r="ALS20" s="206"/>
      <c r="ALT20" s="206"/>
      <c r="ALU20" s="206"/>
      <c r="ALV20" s="206"/>
      <c r="ALW20" s="206"/>
      <c r="ALX20" s="206"/>
      <c r="ALY20" s="206"/>
      <c r="ALZ20" s="206"/>
      <c r="AMA20" s="206"/>
    </row>
    <row r="21" spans="1:1015" s="207" customFormat="1" ht="14.25">
      <c r="L21" s="247"/>
      <c r="M21" s="247"/>
      <c r="N21" s="247"/>
      <c r="O21" s="247"/>
      <c r="T21" s="247"/>
    </row>
    <row r="22" spans="1:1015" s="207" customFormat="1" ht="14.25">
      <c r="L22" s="247"/>
      <c r="M22" s="247"/>
      <c r="N22" s="247"/>
      <c r="O22" s="247"/>
      <c r="T22" s="247"/>
      <c r="U22" s="247"/>
      <c r="V22" s="247"/>
    </row>
    <row r="23" spans="1:1015" s="207" customFormat="1" ht="14.25"/>
    <row r="24" spans="1:1015" ht="14.25">
      <c r="A24" s="222" t="s">
        <v>21</v>
      </c>
      <c r="B24" s="222" t="s">
        <v>536</v>
      </c>
      <c r="C24" s="222" t="s">
        <v>537</v>
      </c>
      <c r="D24" s="222"/>
      <c r="E24" s="224"/>
      <c r="F24" s="245" t="s">
        <v>440</v>
      </c>
      <c r="G24" s="246" t="s">
        <v>539</v>
      </c>
      <c r="H24" s="224">
        <v>1</v>
      </c>
      <c r="I24" s="222" t="s">
        <v>26</v>
      </c>
      <c r="J24" s="236">
        <v>3.3300000000000003E-2</v>
      </c>
      <c r="K24" s="216">
        <f>SUM(J24*H24)</f>
        <v>3.3300000000000003E-2</v>
      </c>
      <c r="L24" s="226"/>
      <c r="M24" s="237">
        <v>2.5000000000000001E-2</v>
      </c>
      <c r="N24" s="216">
        <f>SUM(M24*H24)</f>
        <v>2.5000000000000001E-2</v>
      </c>
      <c r="O24" s="226"/>
      <c r="P24" s="238">
        <f>$U$1*H24</f>
        <v>1000</v>
      </c>
      <c r="Q24" s="220" t="s">
        <v>882</v>
      </c>
      <c r="R24" s="221"/>
      <c r="S24" s="221"/>
      <c r="T24" s="222" t="s">
        <v>881</v>
      </c>
      <c r="U24" s="206" t="s">
        <v>416</v>
      </c>
      <c r="V24" s="239" t="s">
        <v>538</v>
      </c>
    </row>
    <row r="25" spans="1:1015" ht="14.25">
      <c r="A25" s="222" t="s">
        <v>21</v>
      </c>
      <c r="B25" s="222" t="s">
        <v>542</v>
      </c>
      <c r="C25" s="222" t="s">
        <v>543</v>
      </c>
      <c r="D25" s="222"/>
      <c r="E25" s="224"/>
      <c r="F25" s="245" t="s">
        <v>440</v>
      </c>
      <c r="G25" s="246" t="s">
        <v>544</v>
      </c>
      <c r="H25" s="224">
        <v>4</v>
      </c>
      <c r="I25" s="222" t="s">
        <v>26</v>
      </c>
      <c r="J25" s="236">
        <v>5.7999999999999996E-3</v>
      </c>
      <c r="K25" s="216">
        <f>SUM(J25*H25)</f>
        <v>2.3199999999999998E-2</v>
      </c>
      <c r="L25" s="226"/>
      <c r="M25" s="237">
        <v>4.7999999999999996E-3</v>
      </c>
      <c r="N25" s="216">
        <f>SUM(M25*H25)</f>
        <v>1.9199999999999998E-2</v>
      </c>
      <c r="O25" s="226"/>
      <c r="P25" s="238">
        <f>$U$1*H25</f>
        <v>4000</v>
      </c>
      <c r="Q25" s="220" t="s">
        <v>882</v>
      </c>
      <c r="R25" s="221"/>
      <c r="S25" s="221"/>
      <c r="T25" s="222" t="s">
        <v>881</v>
      </c>
      <c r="U25" s="206" t="s">
        <v>416</v>
      </c>
      <c r="V25" s="239" t="s">
        <v>548</v>
      </c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  <c r="IU25" s="206"/>
      <c r="IV25" s="206"/>
      <c r="IW25" s="206"/>
      <c r="IX25" s="206"/>
      <c r="IY25" s="206"/>
      <c r="IZ25" s="206"/>
      <c r="JA25" s="206"/>
      <c r="JB25" s="206"/>
      <c r="JC25" s="206"/>
      <c r="JD25" s="206"/>
      <c r="JE25" s="206"/>
      <c r="JF25" s="206"/>
      <c r="JG25" s="206"/>
      <c r="JH25" s="206"/>
      <c r="JI25" s="206"/>
      <c r="JJ25" s="206"/>
      <c r="JK25" s="206"/>
      <c r="JL25" s="206"/>
      <c r="JM25" s="206"/>
      <c r="JN25" s="206"/>
      <c r="JO25" s="206"/>
      <c r="JP25" s="206"/>
      <c r="JQ25" s="206"/>
      <c r="JR25" s="206"/>
      <c r="JS25" s="206"/>
      <c r="JT25" s="206"/>
      <c r="JU25" s="206"/>
      <c r="JV25" s="206"/>
      <c r="JW25" s="206"/>
      <c r="JX25" s="206"/>
      <c r="JY25" s="206"/>
      <c r="JZ25" s="206"/>
      <c r="KA25" s="206"/>
      <c r="KB25" s="206"/>
      <c r="KC25" s="206"/>
      <c r="KD25" s="206"/>
      <c r="KE25" s="206"/>
      <c r="KF25" s="206"/>
      <c r="KG25" s="206"/>
      <c r="KH25" s="206"/>
      <c r="KI25" s="206"/>
      <c r="KJ25" s="206"/>
      <c r="KK25" s="206"/>
      <c r="KL25" s="206"/>
      <c r="KM25" s="206"/>
      <c r="KN25" s="206"/>
      <c r="KO25" s="206"/>
      <c r="KP25" s="206"/>
      <c r="KQ25" s="206"/>
      <c r="KR25" s="206"/>
      <c r="KS25" s="206"/>
      <c r="KT25" s="206"/>
      <c r="KU25" s="206"/>
      <c r="KV25" s="206"/>
      <c r="KW25" s="206"/>
      <c r="KX25" s="206"/>
      <c r="KY25" s="206"/>
      <c r="KZ25" s="206"/>
      <c r="LA25" s="206"/>
      <c r="LB25" s="206"/>
      <c r="LC25" s="206"/>
      <c r="LD25" s="206"/>
      <c r="LE25" s="206"/>
      <c r="LF25" s="206"/>
      <c r="LG25" s="206"/>
      <c r="LH25" s="206"/>
      <c r="LI25" s="206"/>
      <c r="LJ25" s="206"/>
      <c r="LK25" s="206"/>
      <c r="LL25" s="206"/>
      <c r="LM25" s="206"/>
      <c r="LN25" s="206"/>
      <c r="LO25" s="206"/>
      <c r="LP25" s="206"/>
      <c r="LQ25" s="206"/>
      <c r="LR25" s="206"/>
      <c r="LS25" s="206"/>
      <c r="LT25" s="206"/>
      <c r="LU25" s="206"/>
      <c r="LV25" s="206"/>
      <c r="LW25" s="206"/>
      <c r="LX25" s="206"/>
      <c r="LY25" s="206"/>
      <c r="LZ25" s="206"/>
      <c r="MA25" s="206"/>
      <c r="MB25" s="206"/>
      <c r="MC25" s="206"/>
      <c r="MD25" s="206"/>
      <c r="ME25" s="206"/>
      <c r="MF25" s="206"/>
      <c r="MG25" s="206"/>
      <c r="MH25" s="206"/>
      <c r="MI25" s="206"/>
      <c r="MJ25" s="206"/>
      <c r="MK25" s="206"/>
      <c r="ML25" s="206"/>
      <c r="MM25" s="206"/>
      <c r="MN25" s="206"/>
      <c r="MO25" s="206"/>
      <c r="MP25" s="206"/>
      <c r="MQ25" s="206"/>
      <c r="MR25" s="206"/>
      <c r="MS25" s="206"/>
      <c r="MT25" s="206"/>
      <c r="MU25" s="206"/>
      <c r="MV25" s="206"/>
      <c r="MW25" s="206"/>
      <c r="MX25" s="206"/>
      <c r="MY25" s="206"/>
      <c r="MZ25" s="206"/>
      <c r="NA25" s="206"/>
      <c r="NB25" s="206"/>
      <c r="NC25" s="206"/>
      <c r="ND25" s="206"/>
      <c r="NE25" s="206"/>
      <c r="NF25" s="206"/>
      <c r="NG25" s="206"/>
      <c r="NH25" s="206"/>
      <c r="NI25" s="206"/>
      <c r="NJ25" s="206"/>
      <c r="NK25" s="206"/>
      <c r="NL25" s="206"/>
      <c r="NM25" s="206"/>
      <c r="NN25" s="206"/>
      <c r="NO25" s="206"/>
      <c r="NP25" s="206"/>
      <c r="NQ25" s="206"/>
      <c r="NR25" s="206"/>
      <c r="NS25" s="206"/>
      <c r="NT25" s="206"/>
      <c r="NU25" s="206"/>
      <c r="NV25" s="206"/>
      <c r="NW25" s="206"/>
      <c r="NX25" s="206"/>
      <c r="NY25" s="206"/>
      <c r="NZ25" s="206"/>
      <c r="OA25" s="206"/>
      <c r="OB25" s="206"/>
      <c r="OC25" s="206"/>
      <c r="OD25" s="206"/>
      <c r="OE25" s="206"/>
      <c r="OF25" s="206"/>
      <c r="OG25" s="206"/>
      <c r="OH25" s="206"/>
      <c r="OI25" s="206"/>
      <c r="OJ25" s="206"/>
      <c r="OK25" s="206"/>
      <c r="OL25" s="206"/>
      <c r="OM25" s="206"/>
      <c r="ON25" s="206"/>
      <c r="OO25" s="206"/>
      <c r="OP25" s="206"/>
      <c r="OQ25" s="206"/>
      <c r="OR25" s="206"/>
      <c r="OS25" s="206"/>
      <c r="OT25" s="206"/>
      <c r="OU25" s="206"/>
      <c r="OV25" s="206"/>
      <c r="OW25" s="206"/>
      <c r="OX25" s="206"/>
      <c r="OY25" s="206"/>
      <c r="OZ25" s="206"/>
      <c r="PA25" s="206"/>
      <c r="PB25" s="206"/>
      <c r="PC25" s="206"/>
      <c r="PD25" s="206"/>
      <c r="PE25" s="206"/>
      <c r="PF25" s="206"/>
      <c r="PG25" s="206"/>
      <c r="PH25" s="206"/>
      <c r="PI25" s="206"/>
      <c r="PJ25" s="206"/>
      <c r="PK25" s="206"/>
      <c r="PL25" s="206"/>
      <c r="PM25" s="206"/>
      <c r="PN25" s="206"/>
      <c r="PO25" s="206"/>
      <c r="PP25" s="206"/>
      <c r="PQ25" s="206"/>
      <c r="PR25" s="206"/>
      <c r="PS25" s="206"/>
      <c r="PT25" s="206"/>
      <c r="PU25" s="206"/>
      <c r="PV25" s="206"/>
      <c r="PW25" s="206"/>
      <c r="PX25" s="206"/>
      <c r="PY25" s="206"/>
      <c r="PZ25" s="206"/>
      <c r="QA25" s="206"/>
      <c r="QB25" s="206"/>
      <c r="QC25" s="206"/>
      <c r="QD25" s="206"/>
      <c r="QE25" s="206"/>
      <c r="QF25" s="206"/>
      <c r="QG25" s="206"/>
      <c r="QH25" s="206"/>
      <c r="QI25" s="206"/>
      <c r="QJ25" s="206"/>
      <c r="QK25" s="206"/>
      <c r="QL25" s="206"/>
      <c r="QM25" s="206"/>
      <c r="QN25" s="206"/>
      <c r="QO25" s="206"/>
      <c r="QP25" s="206"/>
      <c r="QQ25" s="206"/>
      <c r="QR25" s="206"/>
      <c r="QS25" s="206"/>
      <c r="QT25" s="206"/>
      <c r="QU25" s="206"/>
      <c r="QV25" s="206"/>
      <c r="QW25" s="206"/>
      <c r="QX25" s="206"/>
      <c r="QY25" s="206"/>
      <c r="QZ25" s="206"/>
      <c r="RA25" s="206"/>
      <c r="RB25" s="206"/>
      <c r="RC25" s="206"/>
      <c r="RD25" s="206"/>
      <c r="RE25" s="206"/>
      <c r="RF25" s="206"/>
      <c r="RG25" s="206"/>
      <c r="RH25" s="206"/>
      <c r="RI25" s="206"/>
      <c r="RJ25" s="206"/>
      <c r="RK25" s="206"/>
      <c r="RL25" s="206"/>
      <c r="RM25" s="206"/>
      <c r="RN25" s="206"/>
      <c r="RO25" s="206"/>
      <c r="RP25" s="206"/>
      <c r="RQ25" s="206"/>
      <c r="RR25" s="206"/>
      <c r="RS25" s="206"/>
      <c r="RT25" s="206"/>
      <c r="RU25" s="206"/>
      <c r="RV25" s="206"/>
      <c r="RW25" s="206"/>
      <c r="RX25" s="206"/>
      <c r="RY25" s="206"/>
      <c r="RZ25" s="206"/>
      <c r="SA25" s="206"/>
      <c r="SB25" s="206"/>
      <c r="SC25" s="206"/>
      <c r="SD25" s="206"/>
      <c r="SE25" s="206"/>
      <c r="SF25" s="206"/>
      <c r="SG25" s="206"/>
      <c r="SH25" s="206"/>
      <c r="SI25" s="206"/>
      <c r="SJ25" s="206"/>
      <c r="SK25" s="206"/>
      <c r="SL25" s="206"/>
      <c r="SM25" s="206"/>
      <c r="SN25" s="206"/>
      <c r="SO25" s="206"/>
      <c r="SP25" s="206"/>
      <c r="SQ25" s="206"/>
      <c r="SR25" s="206"/>
      <c r="SS25" s="206"/>
      <c r="ST25" s="206"/>
      <c r="SU25" s="206"/>
      <c r="SV25" s="206"/>
      <c r="SW25" s="206"/>
      <c r="SX25" s="206"/>
      <c r="SY25" s="206"/>
      <c r="SZ25" s="206"/>
      <c r="TA25" s="206"/>
      <c r="TB25" s="206"/>
      <c r="TC25" s="206"/>
      <c r="TD25" s="206"/>
      <c r="TE25" s="206"/>
      <c r="TF25" s="206"/>
      <c r="TG25" s="206"/>
      <c r="TH25" s="206"/>
      <c r="TI25" s="206"/>
      <c r="TJ25" s="206"/>
      <c r="TK25" s="206"/>
      <c r="TL25" s="206"/>
      <c r="TM25" s="206"/>
      <c r="TN25" s="206"/>
      <c r="TO25" s="206"/>
      <c r="TP25" s="206"/>
      <c r="TQ25" s="206"/>
      <c r="TR25" s="206"/>
      <c r="TS25" s="206"/>
      <c r="TT25" s="206"/>
      <c r="TU25" s="206"/>
      <c r="TV25" s="206"/>
      <c r="TW25" s="206"/>
      <c r="TX25" s="206"/>
      <c r="TY25" s="206"/>
      <c r="TZ25" s="206"/>
      <c r="UA25" s="206"/>
      <c r="UB25" s="206"/>
      <c r="UC25" s="206"/>
      <c r="UD25" s="206"/>
      <c r="UE25" s="206"/>
      <c r="UF25" s="206"/>
      <c r="UG25" s="206"/>
      <c r="UH25" s="206"/>
      <c r="UI25" s="206"/>
      <c r="UJ25" s="206"/>
      <c r="UK25" s="206"/>
      <c r="UL25" s="206"/>
      <c r="UM25" s="206"/>
      <c r="UN25" s="206"/>
      <c r="UO25" s="206"/>
      <c r="UP25" s="206"/>
      <c r="UQ25" s="206"/>
      <c r="UR25" s="206"/>
      <c r="US25" s="206"/>
      <c r="UT25" s="206"/>
      <c r="UU25" s="206"/>
      <c r="UV25" s="206"/>
      <c r="UW25" s="206"/>
      <c r="UX25" s="206"/>
      <c r="UY25" s="206"/>
      <c r="UZ25" s="206"/>
      <c r="VA25" s="206"/>
      <c r="VB25" s="206"/>
      <c r="VC25" s="206"/>
      <c r="VD25" s="206"/>
      <c r="VE25" s="206"/>
      <c r="VF25" s="206"/>
      <c r="VG25" s="206"/>
      <c r="VH25" s="206"/>
      <c r="VI25" s="206"/>
      <c r="VJ25" s="206"/>
      <c r="VK25" s="206"/>
      <c r="VL25" s="206"/>
      <c r="VM25" s="206"/>
      <c r="VN25" s="206"/>
      <c r="VO25" s="206"/>
      <c r="VP25" s="206"/>
      <c r="VQ25" s="206"/>
      <c r="VR25" s="206"/>
      <c r="VS25" s="206"/>
      <c r="VT25" s="206"/>
      <c r="VU25" s="206"/>
      <c r="VV25" s="206"/>
      <c r="VW25" s="206"/>
      <c r="VX25" s="206"/>
      <c r="VY25" s="206"/>
      <c r="VZ25" s="206"/>
      <c r="WA25" s="206"/>
      <c r="WB25" s="206"/>
      <c r="WC25" s="206"/>
      <c r="WD25" s="206"/>
      <c r="WE25" s="206"/>
      <c r="WF25" s="206"/>
      <c r="WG25" s="206"/>
      <c r="WH25" s="206"/>
      <c r="WI25" s="206"/>
      <c r="WJ25" s="206"/>
      <c r="WK25" s="206"/>
      <c r="WL25" s="206"/>
      <c r="WM25" s="206"/>
      <c r="WN25" s="206"/>
      <c r="WO25" s="206"/>
      <c r="WP25" s="206"/>
      <c r="WQ25" s="206"/>
      <c r="WR25" s="206"/>
      <c r="WS25" s="206"/>
      <c r="WT25" s="206"/>
      <c r="WU25" s="206"/>
      <c r="WV25" s="206"/>
      <c r="WW25" s="206"/>
      <c r="WX25" s="206"/>
      <c r="WY25" s="206"/>
      <c r="WZ25" s="206"/>
      <c r="XA25" s="206"/>
      <c r="XB25" s="206"/>
      <c r="XC25" s="206"/>
      <c r="XD25" s="206"/>
      <c r="XE25" s="206"/>
      <c r="XF25" s="206"/>
      <c r="XG25" s="206"/>
      <c r="XH25" s="206"/>
      <c r="XI25" s="206"/>
      <c r="XJ25" s="206"/>
      <c r="XK25" s="206"/>
      <c r="XL25" s="206"/>
      <c r="XM25" s="206"/>
      <c r="XN25" s="206"/>
      <c r="XO25" s="206"/>
      <c r="XP25" s="206"/>
      <c r="XQ25" s="206"/>
      <c r="XR25" s="206"/>
      <c r="XS25" s="206"/>
      <c r="XT25" s="206"/>
      <c r="XU25" s="206"/>
      <c r="XV25" s="206"/>
      <c r="XW25" s="206"/>
      <c r="XX25" s="206"/>
      <c r="XY25" s="206"/>
      <c r="XZ25" s="206"/>
      <c r="YA25" s="206"/>
      <c r="YB25" s="206"/>
      <c r="YC25" s="206"/>
      <c r="YD25" s="206"/>
      <c r="YE25" s="206"/>
      <c r="YF25" s="206"/>
      <c r="YG25" s="206"/>
      <c r="YH25" s="206"/>
      <c r="YI25" s="206"/>
      <c r="YJ25" s="206"/>
      <c r="YK25" s="206"/>
      <c r="YL25" s="206"/>
      <c r="YM25" s="206"/>
      <c r="YN25" s="206"/>
      <c r="YO25" s="206"/>
      <c r="YP25" s="206"/>
      <c r="YQ25" s="206"/>
      <c r="YR25" s="206"/>
      <c r="YS25" s="206"/>
      <c r="YT25" s="206"/>
      <c r="YU25" s="206"/>
      <c r="YV25" s="206"/>
      <c r="YW25" s="206"/>
      <c r="YX25" s="206"/>
      <c r="YY25" s="206"/>
      <c r="YZ25" s="206"/>
      <c r="ZA25" s="206"/>
      <c r="ZB25" s="206"/>
      <c r="ZC25" s="206"/>
      <c r="ZD25" s="206"/>
      <c r="ZE25" s="206"/>
      <c r="ZF25" s="206"/>
      <c r="ZG25" s="206"/>
      <c r="ZH25" s="206"/>
      <c r="ZI25" s="206"/>
      <c r="ZJ25" s="206"/>
      <c r="ZK25" s="206"/>
      <c r="ZL25" s="206"/>
      <c r="ZM25" s="206"/>
      <c r="ZN25" s="206"/>
      <c r="ZO25" s="206"/>
      <c r="ZP25" s="206"/>
      <c r="ZQ25" s="206"/>
      <c r="ZR25" s="206"/>
      <c r="ZS25" s="206"/>
      <c r="ZT25" s="206"/>
      <c r="ZU25" s="206"/>
      <c r="ZV25" s="206"/>
      <c r="ZW25" s="206"/>
      <c r="ZX25" s="206"/>
      <c r="ZY25" s="206"/>
      <c r="ZZ25" s="206"/>
      <c r="AAA25" s="206"/>
      <c r="AAB25" s="206"/>
      <c r="AAC25" s="206"/>
      <c r="AAD25" s="206"/>
      <c r="AAE25" s="206"/>
      <c r="AAF25" s="206"/>
      <c r="AAG25" s="206"/>
      <c r="AAH25" s="206"/>
      <c r="AAI25" s="206"/>
      <c r="AAJ25" s="206"/>
      <c r="AAK25" s="206"/>
      <c r="AAL25" s="206"/>
      <c r="AAM25" s="206"/>
      <c r="AAN25" s="206"/>
      <c r="AAO25" s="206"/>
      <c r="AAP25" s="206"/>
      <c r="AAQ25" s="206"/>
      <c r="AAR25" s="206"/>
      <c r="AAS25" s="206"/>
      <c r="AAT25" s="206"/>
      <c r="AAU25" s="206"/>
      <c r="AAV25" s="206"/>
      <c r="AAW25" s="206"/>
      <c r="AAX25" s="206"/>
      <c r="AAY25" s="206"/>
      <c r="AAZ25" s="206"/>
      <c r="ABA25" s="206"/>
      <c r="ABB25" s="206"/>
      <c r="ABC25" s="206"/>
      <c r="ABD25" s="206"/>
      <c r="ABE25" s="206"/>
      <c r="ABF25" s="206"/>
      <c r="ABG25" s="206"/>
      <c r="ABH25" s="206"/>
      <c r="ABI25" s="206"/>
      <c r="ABJ25" s="206"/>
      <c r="ABK25" s="206"/>
      <c r="ABL25" s="206"/>
      <c r="ABM25" s="206"/>
      <c r="ABN25" s="206"/>
      <c r="ABO25" s="206"/>
      <c r="ABP25" s="206"/>
      <c r="ABQ25" s="206"/>
      <c r="ABR25" s="206"/>
      <c r="ABS25" s="206"/>
      <c r="ABT25" s="206"/>
      <c r="ABU25" s="206"/>
      <c r="ABV25" s="206"/>
      <c r="ABW25" s="206"/>
      <c r="ABX25" s="206"/>
      <c r="ABY25" s="206"/>
      <c r="ABZ25" s="206"/>
      <c r="ACA25" s="206"/>
      <c r="ACB25" s="206"/>
      <c r="ACC25" s="206"/>
      <c r="ACD25" s="206"/>
      <c r="ACE25" s="206"/>
      <c r="ACF25" s="206"/>
      <c r="ACG25" s="206"/>
      <c r="ACH25" s="206"/>
      <c r="ACI25" s="206"/>
      <c r="ACJ25" s="206"/>
      <c r="ACK25" s="206"/>
      <c r="ACL25" s="206"/>
      <c r="ACM25" s="206"/>
      <c r="ACN25" s="206"/>
      <c r="ACO25" s="206"/>
      <c r="ACP25" s="206"/>
      <c r="ACQ25" s="206"/>
      <c r="ACR25" s="206"/>
      <c r="ACS25" s="206"/>
      <c r="ACT25" s="206"/>
      <c r="ACU25" s="206"/>
      <c r="ACV25" s="206"/>
      <c r="ACW25" s="206"/>
      <c r="ACX25" s="206"/>
      <c r="ACY25" s="206"/>
      <c r="ACZ25" s="206"/>
      <c r="ADA25" s="206"/>
      <c r="ADB25" s="206"/>
      <c r="ADC25" s="206"/>
      <c r="ADD25" s="206"/>
      <c r="ADE25" s="206"/>
      <c r="ADF25" s="206"/>
      <c r="ADG25" s="206"/>
      <c r="ADH25" s="206"/>
      <c r="ADI25" s="206"/>
      <c r="ADJ25" s="206"/>
      <c r="ADK25" s="206"/>
      <c r="ADL25" s="206"/>
      <c r="ADM25" s="206"/>
      <c r="ADN25" s="206"/>
      <c r="ADO25" s="206"/>
      <c r="ADP25" s="206"/>
      <c r="ADQ25" s="206"/>
      <c r="ADR25" s="206"/>
      <c r="ADS25" s="206"/>
      <c r="ADT25" s="206"/>
      <c r="ADU25" s="206"/>
      <c r="ADV25" s="206"/>
      <c r="ADW25" s="206"/>
      <c r="ADX25" s="206"/>
      <c r="ADY25" s="206"/>
      <c r="ADZ25" s="206"/>
      <c r="AEA25" s="206"/>
      <c r="AEB25" s="206"/>
      <c r="AEC25" s="206"/>
      <c r="AED25" s="206"/>
      <c r="AEE25" s="206"/>
      <c r="AEF25" s="206"/>
      <c r="AEG25" s="206"/>
      <c r="AEH25" s="206"/>
      <c r="AEI25" s="206"/>
      <c r="AEJ25" s="206"/>
      <c r="AEK25" s="206"/>
      <c r="AEL25" s="206"/>
      <c r="AEM25" s="206"/>
      <c r="AEN25" s="206"/>
      <c r="AEO25" s="206"/>
      <c r="AEP25" s="206"/>
      <c r="AEQ25" s="206"/>
      <c r="AER25" s="206"/>
      <c r="AES25" s="206"/>
      <c r="AET25" s="206"/>
      <c r="AEU25" s="206"/>
      <c r="AEV25" s="206"/>
      <c r="AEW25" s="206"/>
      <c r="AEX25" s="206"/>
      <c r="AEY25" s="206"/>
      <c r="AEZ25" s="206"/>
      <c r="AFA25" s="206"/>
      <c r="AFB25" s="206"/>
      <c r="AFC25" s="206"/>
      <c r="AFD25" s="206"/>
      <c r="AFE25" s="206"/>
      <c r="AFF25" s="206"/>
      <c r="AFG25" s="206"/>
      <c r="AFH25" s="206"/>
      <c r="AFI25" s="206"/>
      <c r="AFJ25" s="206"/>
      <c r="AFK25" s="206"/>
      <c r="AFL25" s="206"/>
      <c r="AFM25" s="206"/>
      <c r="AFN25" s="206"/>
      <c r="AFO25" s="206"/>
      <c r="AFP25" s="206"/>
      <c r="AFQ25" s="206"/>
      <c r="AFR25" s="206"/>
      <c r="AFS25" s="206"/>
      <c r="AFT25" s="206"/>
      <c r="AFU25" s="206"/>
      <c r="AFV25" s="206"/>
      <c r="AFW25" s="206"/>
      <c r="AFX25" s="206"/>
      <c r="AFY25" s="206"/>
      <c r="AFZ25" s="206"/>
      <c r="AGA25" s="206"/>
      <c r="AGB25" s="206"/>
      <c r="AGC25" s="206"/>
      <c r="AGD25" s="206"/>
      <c r="AGE25" s="206"/>
      <c r="AGF25" s="206"/>
      <c r="AGG25" s="206"/>
      <c r="AGH25" s="206"/>
      <c r="AGI25" s="206"/>
      <c r="AGJ25" s="206"/>
      <c r="AGK25" s="206"/>
      <c r="AGL25" s="206"/>
      <c r="AGM25" s="206"/>
      <c r="AGN25" s="206"/>
      <c r="AGO25" s="206"/>
      <c r="AGP25" s="206"/>
      <c r="AGQ25" s="206"/>
      <c r="AGR25" s="206"/>
      <c r="AGS25" s="206"/>
      <c r="AGT25" s="206"/>
      <c r="AGU25" s="206"/>
      <c r="AGV25" s="206"/>
      <c r="AGW25" s="206"/>
      <c r="AGX25" s="206"/>
      <c r="AGY25" s="206"/>
      <c r="AGZ25" s="206"/>
      <c r="AHA25" s="206"/>
      <c r="AHB25" s="206"/>
      <c r="AHC25" s="206"/>
      <c r="AHD25" s="206"/>
      <c r="AHE25" s="206"/>
      <c r="AHF25" s="206"/>
      <c r="AHG25" s="206"/>
      <c r="AHH25" s="206"/>
      <c r="AHI25" s="206"/>
      <c r="AHJ25" s="206"/>
      <c r="AHK25" s="206"/>
      <c r="AHL25" s="206"/>
      <c r="AHM25" s="206"/>
      <c r="AHN25" s="206"/>
      <c r="AHO25" s="206"/>
      <c r="AHP25" s="206"/>
      <c r="AHQ25" s="206"/>
      <c r="AHR25" s="206"/>
      <c r="AHS25" s="206"/>
      <c r="AHT25" s="206"/>
      <c r="AHU25" s="206"/>
      <c r="AHV25" s="206"/>
      <c r="AHW25" s="206"/>
      <c r="AHX25" s="206"/>
      <c r="AHY25" s="206"/>
      <c r="AHZ25" s="206"/>
      <c r="AIA25" s="206"/>
      <c r="AIB25" s="206"/>
      <c r="AIC25" s="206"/>
      <c r="AID25" s="206"/>
      <c r="AIE25" s="206"/>
      <c r="AIF25" s="206"/>
      <c r="AIG25" s="206"/>
      <c r="AIH25" s="206"/>
      <c r="AII25" s="206"/>
      <c r="AIJ25" s="206"/>
      <c r="AIK25" s="206"/>
      <c r="AIL25" s="206"/>
      <c r="AIM25" s="206"/>
      <c r="AIN25" s="206"/>
      <c r="AIO25" s="206"/>
      <c r="AIP25" s="206"/>
      <c r="AIQ25" s="206"/>
      <c r="AIR25" s="206"/>
      <c r="AIS25" s="206"/>
      <c r="AIT25" s="206"/>
      <c r="AIU25" s="206"/>
      <c r="AIV25" s="206"/>
      <c r="AIW25" s="206"/>
      <c r="AIX25" s="206"/>
      <c r="AIY25" s="206"/>
      <c r="AIZ25" s="206"/>
      <c r="AJA25" s="206"/>
      <c r="AJB25" s="206"/>
      <c r="AJC25" s="206"/>
      <c r="AJD25" s="206"/>
      <c r="AJE25" s="206"/>
      <c r="AJF25" s="206"/>
      <c r="AJG25" s="206"/>
      <c r="AJH25" s="206"/>
      <c r="AJI25" s="206"/>
      <c r="AJJ25" s="206"/>
      <c r="AJK25" s="206"/>
      <c r="AJL25" s="206"/>
      <c r="AJM25" s="206"/>
      <c r="AJN25" s="206"/>
      <c r="AJO25" s="206"/>
      <c r="AJP25" s="206"/>
      <c r="AJQ25" s="206"/>
      <c r="AJR25" s="206"/>
      <c r="AJS25" s="206"/>
      <c r="AJT25" s="206"/>
      <c r="AJU25" s="206"/>
      <c r="AJV25" s="206"/>
      <c r="AJW25" s="206"/>
      <c r="AJX25" s="206"/>
      <c r="AJY25" s="206"/>
      <c r="AJZ25" s="206"/>
      <c r="AKA25" s="206"/>
      <c r="AKB25" s="206"/>
      <c r="AKC25" s="206"/>
      <c r="AKD25" s="206"/>
      <c r="AKE25" s="206"/>
      <c r="AKF25" s="206"/>
      <c r="AKG25" s="206"/>
      <c r="AKH25" s="206"/>
      <c r="AKI25" s="206"/>
      <c r="AKJ25" s="206"/>
      <c r="AKK25" s="206"/>
      <c r="AKL25" s="206"/>
      <c r="AKM25" s="206"/>
      <c r="AKN25" s="206"/>
      <c r="AKO25" s="206"/>
      <c r="AKP25" s="206"/>
      <c r="AKQ25" s="206"/>
      <c r="AKR25" s="206"/>
      <c r="AKS25" s="206"/>
      <c r="AKT25" s="206"/>
      <c r="AKU25" s="206"/>
      <c r="AKV25" s="206"/>
      <c r="AKW25" s="206"/>
      <c r="AKX25" s="206"/>
      <c r="AKY25" s="206"/>
      <c r="AKZ25" s="206"/>
      <c r="ALA25" s="206"/>
      <c r="ALB25" s="206"/>
      <c r="ALC25" s="206"/>
      <c r="ALD25" s="206"/>
      <c r="ALE25" s="206"/>
      <c r="ALF25" s="206"/>
      <c r="ALG25" s="206"/>
      <c r="ALH25" s="206"/>
      <c r="ALI25" s="206"/>
      <c r="ALJ25" s="206"/>
      <c r="ALK25" s="206"/>
      <c r="ALL25" s="206"/>
      <c r="ALM25" s="206"/>
      <c r="ALN25" s="206"/>
      <c r="ALO25" s="206"/>
      <c r="ALP25" s="206"/>
      <c r="ALQ25" s="206"/>
      <c r="ALR25" s="206"/>
      <c r="ALS25" s="206"/>
      <c r="ALT25" s="206"/>
      <c r="ALU25" s="206"/>
      <c r="ALV25" s="206"/>
      <c r="ALW25" s="206"/>
      <c r="ALX25" s="206"/>
      <c r="ALY25" s="206"/>
      <c r="ALZ25" s="206"/>
      <c r="AMA25" s="206"/>
    </row>
    <row r="26" spans="1:1015" ht="14.25">
      <c r="A26" s="222" t="s">
        <v>21</v>
      </c>
      <c r="B26" s="222" t="s">
        <v>549</v>
      </c>
      <c r="C26" s="222" t="s">
        <v>550</v>
      </c>
      <c r="D26" s="222"/>
      <c r="E26" s="224"/>
      <c r="F26" s="245" t="s">
        <v>440</v>
      </c>
      <c r="G26" s="246" t="s">
        <v>551</v>
      </c>
      <c r="H26" s="224">
        <v>6</v>
      </c>
      <c r="I26" s="222" t="s">
        <v>26</v>
      </c>
      <c r="J26" s="236">
        <v>3.3999999999999998E-3</v>
      </c>
      <c r="K26" s="216">
        <f>SUM(J26*H26)</f>
        <v>2.0399999999999998E-2</v>
      </c>
      <c r="L26" s="226"/>
      <c r="M26" s="237">
        <v>3.3999999999999998E-3</v>
      </c>
      <c r="N26" s="216">
        <f>SUM(M26*H26)</f>
        <v>2.0399999999999998E-2</v>
      </c>
      <c r="O26" s="226"/>
      <c r="P26" s="238">
        <f>$U$1*H26</f>
        <v>6000</v>
      </c>
      <c r="Q26" s="220" t="s">
        <v>882</v>
      </c>
      <c r="R26" s="221"/>
      <c r="S26" s="221"/>
      <c r="T26" s="222" t="s">
        <v>881</v>
      </c>
      <c r="U26" s="206" t="s">
        <v>416</v>
      </c>
      <c r="V26" s="239" t="s">
        <v>555</v>
      </c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  <c r="IW26" s="206"/>
      <c r="IX26" s="206"/>
      <c r="IY26" s="206"/>
      <c r="IZ26" s="206"/>
      <c r="JA26" s="206"/>
      <c r="JB26" s="206"/>
      <c r="JC26" s="206"/>
      <c r="JD26" s="206"/>
      <c r="JE26" s="206"/>
      <c r="JF26" s="206"/>
      <c r="JG26" s="206"/>
      <c r="JH26" s="206"/>
      <c r="JI26" s="206"/>
      <c r="JJ26" s="206"/>
      <c r="JK26" s="206"/>
      <c r="JL26" s="206"/>
      <c r="JM26" s="206"/>
      <c r="JN26" s="206"/>
      <c r="JO26" s="206"/>
      <c r="JP26" s="206"/>
      <c r="JQ26" s="206"/>
      <c r="JR26" s="206"/>
      <c r="JS26" s="206"/>
      <c r="JT26" s="206"/>
      <c r="JU26" s="206"/>
      <c r="JV26" s="206"/>
      <c r="JW26" s="206"/>
      <c r="JX26" s="206"/>
      <c r="JY26" s="206"/>
      <c r="JZ26" s="206"/>
      <c r="KA26" s="206"/>
      <c r="KB26" s="206"/>
      <c r="KC26" s="206"/>
      <c r="KD26" s="206"/>
      <c r="KE26" s="206"/>
      <c r="KF26" s="206"/>
      <c r="KG26" s="206"/>
      <c r="KH26" s="206"/>
      <c r="KI26" s="206"/>
      <c r="KJ26" s="206"/>
      <c r="KK26" s="206"/>
      <c r="KL26" s="206"/>
      <c r="KM26" s="206"/>
      <c r="KN26" s="206"/>
      <c r="KO26" s="206"/>
      <c r="KP26" s="206"/>
      <c r="KQ26" s="206"/>
      <c r="KR26" s="206"/>
      <c r="KS26" s="206"/>
      <c r="KT26" s="206"/>
      <c r="KU26" s="206"/>
      <c r="KV26" s="206"/>
      <c r="KW26" s="206"/>
      <c r="KX26" s="206"/>
      <c r="KY26" s="206"/>
      <c r="KZ26" s="206"/>
      <c r="LA26" s="206"/>
      <c r="LB26" s="206"/>
      <c r="LC26" s="206"/>
      <c r="LD26" s="206"/>
      <c r="LE26" s="206"/>
      <c r="LF26" s="206"/>
      <c r="LG26" s="206"/>
      <c r="LH26" s="206"/>
      <c r="LI26" s="206"/>
      <c r="LJ26" s="206"/>
      <c r="LK26" s="206"/>
      <c r="LL26" s="206"/>
      <c r="LM26" s="206"/>
      <c r="LN26" s="206"/>
      <c r="LO26" s="206"/>
      <c r="LP26" s="206"/>
      <c r="LQ26" s="206"/>
      <c r="LR26" s="206"/>
      <c r="LS26" s="206"/>
      <c r="LT26" s="206"/>
      <c r="LU26" s="206"/>
      <c r="LV26" s="206"/>
      <c r="LW26" s="206"/>
      <c r="LX26" s="206"/>
      <c r="LY26" s="206"/>
      <c r="LZ26" s="206"/>
      <c r="MA26" s="206"/>
      <c r="MB26" s="206"/>
      <c r="MC26" s="206"/>
      <c r="MD26" s="206"/>
      <c r="ME26" s="206"/>
      <c r="MF26" s="206"/>
      <c r="MG26" s="206"/>
      <c r="MH26" s="206"/>
      <c r="MI26" s="206"/>
      <c r="MJ26" s="206"/>
      <c r="MK26" s="206"/>
      <c r="ML26" s="206"/>
      <c r="MM26" s="206"/>
      <c r="MN26" s="206"/>
      <c r="MO26" s="206"/>
      <c r="MP26" s="206"/>
      <c r="MQ26" s="206"/>
      <c r="MR26" s="206"/>
      <c r="MS26" s="206"/>
      <c r="MT26" s="206"/>
      <c r="MU26" s="206"/>
      <c r="MV26" s="206"/>
      <c r="MW26" s="206"/>
      <c r="MX26" s="206"/>
      <c r="MY26" s="206"/>
      <c r="MZ26" s="206"/>
      <c r="NA26" s="206"/>
      <c r="NB26" s="206"/>
      <c r="NC26" s="206"/>
      <c r="ND26" s="206"/>
      <c r="NE26" s="206"/>
      <c r="NF26" s="206"/>
      <c r="NG26" s="206"/>
      <c r="NH26" s="206"/>
      <c r="NI26" s="206"/>
      <c r="NJ26" s="206"/>
      <c r="NK26" s="206"/>
      <c r="NL26" s="206"/>
      <c r="NM26" s="206"/>
      <c r="NN26" s="206"/>
      <c r="NO26" s="206"/>
      <c r="NP26" s="206"/>
      <c r="NQ26" s="206"/>
      <c r="NR26" s="206"/>
      <c r="NS26" s="206"/>
      <c r="NT26" s="206"/>
      <c r="NU26" s="206"/>
      <c r="NV26" s="206"/>
      <c r="NW26" s="206"/>
      <c r="NX26" s="206"/>
      <c r="NY26" s="206"/>
      <c r="NZ26" s="206"/>
      <c r="OA26" s="206"/>
      <c r="OB26" s="206"/>
      <c r="OC26" s="206"/>
      <c r="OD26" s="206"/>
      <c r="OE26" s="206"/>
      <c r="OF26" s="206"/>
      <c r="OG26" s="206"/>
      <c r="OH26" s="206"/>
      <c r="OI26" s="206"/>
      <c r="OJ26" s="206"/>
      <c r="OK26" s="206"/>
      <c r="OL26" s="206"/>
      <c r="OM26" s="206"/>
      <c r="ON26" s="206"/>
      <c r="OO26" s="206"/>
      <c r="OP26" s="206"/>
      <c r="OQ26" s="206"/>
      <c r="OR26" s="206"/>
      <c r="OS26" s="206"/>
      <c r="OT26" s="206"/>
      <c r="OU26" s="206"/>
      <c r="OV26" s="206"/>
      <c r="OW26" s="206"/>
      <c r="OX26" s="206"/>
      <c r="OY26" s="206"/>
      <c r="OZ26" s="206"/>
      <c r="PA26" s="206"/>
      <c r="PB26" s="206"/>
      <c r="PC26" s="206"/>
      <c r="PD26" s="206"/>
      <c r="PE26" s="206"/>
      <c r="PF26" s="206"/>
      <c r="PG26" s="206"/>
      <c r="PH26" s="206"/>
      <c r="PI26" s="206"/>
      <c r="PJ26" s="206"/>
      <c r="PK26" s="206"/>
      <c r="PL26" s="206"/>
      <c r="PM26" s="206"/>
      <c r="PN26" s="206"/>
      <c r="PO26" s="206"/>
      <c r="PP26" s="206"/>
      <c r="PQ26" s="206"/>
      <c r="PR26" s="206"/>
      <c r="PS26" s="206"/>
      <c r="PT26" s="206"/>
      <c r="PU26" s="206"/>
      <c r="PV26" s="206"/>
      <c r="PW26" s="206"/>
      <c r="PX26" s="206"/>
      <c r="PY26" s="206"/>
      <c r="PZ26" s="206"/>
      <c r="QA26" s="206"/>
      <c r="QB26" s="206"/>
      <c r="QC26" s="206"/>
      <c r="QD26" s="206"/>
      <c r="QE26" s="206"/>
      <c r="QF26" s="206"/>
      <c r="QG26" s="206"/>
      <c r="QH26" s="206"/>
      <c r="QI26" s="206"/>
      <c r="QJ26" s="206"/>
      <c r="QK26" s="206"/>
      <c r="QL26" s="206"/>
      <c r="QM26" s="206"/>
      <c r="QN26" s="206"/>
      <c r="QO26" s="206"/>
      <c r="QP26" s="206"/>
      <c r="QQ26" s="206"/>
      <c r="QR26" s="206"/>
      <c r="QS26" s="206"/>
      <c r="QT26" s="206"/>
      <c r="QU26" s="206"/>
      <c r="QV26" s="206"/>
      <c r="QW26" s="206"/>
      <c r="QX26" s="206"/>
      <c r="QY26" s="206"/>
      <c r="QZ26" s="206"/>
      <c r="RA26" s="206"/>
      <c r="RB26" s="206"/>
      <c r="RC26" s="206"/>
      <c r="RD26" s="206"/>
      <c r="RE26" s="206"/>
      <c r="RF26" s="206"/>
      <c r="RG26" s="206"/>
      <c r="RH26" s="206"/>
      <c r="RI26" s="206"/>
      <c r="RJ26" s="206"/>
      <c r="RK26" s="206"/>
      <c r="RL26" s="206"/>
      <c r="RM26" s="206"/>
      <c r="RN26" s="206"/>
      <c r="RO26" s="206"/>
      <c r="RP26" s="206"/>
      <c r="RQ26" s="206"/>
      <c r="RR26" s="206"/>
      <c r="RS26" s="206"/>
      <c r="RT26" s="206"/>
      <c r="RU26" s="206"/>
      <c r="RV26" s="206"/>
      <c r="RW26" s="206"/>
      <c r="RX26" s="206"/>
      <c r="RY26" s="206"/>
      <c r="RZ26" s="206"/>
      <c r="SA26" s="206"/>
      <c r="SB26" s="206"/>
      <c r="SC26" s="206"/>
      <c r="SD26" s="206"/>
      <c r="SE26" s="206"/>
      <c r="SF26" s="206"/>
      <c r="SG26" s="206"/>
      <c r="SH26" s="206"/>
      <c r="SI26" s="206"/>
      <c r="SJ26" s="206"/>
      <c r="SK26" s="206"/>
      <c r="SL26" s="206"/>
      <c r="SM26" s="206"/>
      <c r="SN26" s="206"/>
      <c r="SO26" s="206"/>
      <c r="SP26" s="206"/>
      <c r="SQ26" s="206"/>
      <c r="SR26" s="206"/>
      <c r="SS26" s="206"/>
      <c r="ST26" s="206"/>
      <c r="SU26" s="206"/>
      <c r="SV26" s="206"/>
      <c r="SW26" s="206"/>
      <c r="SX26" s="206"/>
      <c r="SY26" s="206"/>
      <c r="SZ26" s="206"/>
      <c r="TA26" s="206"/>
      <c r="TB26" s="206"/>
      <c r="TC26" s="206"/>
      <c r="TD26" s="206"/>
      <c r="TE26" s="206"/>
      <c r="TF26" s="206"/>
      <c r="TG26" s="206"/>
      <c r="TH26" s="206"/>
      <c r="TI26" s="206"/>
      <c r="TJ26" s="206"/>
      <c r="TK26" s="206"/>
      <c r="TL26" s="206"/>
      <c r="TM26" s="206"/>
      <c r="TN26" s="206"/>
      <c r="TO26" s="206"/>
      <c r="TP26" s="206"/>
      <c r="TQ26" s="206"/>
      <c r="TR26" s="206"/>
      <c r="TS26" s="206"/>
      <c r="TT26" s="206"/>
      <c r="TU26" s="206"/>
      <c r="TV26" s="206"/>
      <c r="TW26" s="206"/>
      <c r="TX26" s="206"/>
      <c r="TY26" s="206"/>
      <c r="TZ26" s="206"/>
      <c r="UA26" s="206"/>
      <c r="UB26" s="206"/>
      <c r="UC26" s="206"/>
      <c r="UD26" s="206"/>
      <c r="UE26" s="206"/>
      <c r="UF26" s="206"/>
      <c r="UG26" s="206"/>
      <c r="UH26" s="206"/>
      <c r="UI26" s="206"/>
      <c r="UJ26" s="206"/>
      <c r="UK26" s="206"/>
      <c r="UL26" s="206"/>
      <c r="UM26" s="206"/>
      <c r="UN26" s="206"/>
      <c r="UO26" s="206"/>
      <c r="UP26" s="206"/>
      <c r="UQ26" s="206"/>
      <c r="UR26" s="206"/>
      <c r="US26" s="206"/>
      <c r="UT26" s="206"/>
      <c r="UU26" s="206"/>
      <c r="UV26" s="206"/>
      <c r="UW26" s="206"/>
      <c r="UX26" s="206"/>
      <c r="UY26" s="206"/>
      <c r="UZ26" s="206"/>
      <c r="VA26" s="206"/>
      <c r="VB26" s="206"/>
      <c r="VC26" s="206"/>
      <c r="VD26" s="206"/>
      <c r="VE26" s="206"/>
      <c r="VF26" s="206"/>
      <c r="VG26" s="206"/>
      <c r="VH26" s="206"/>
      <c r="VI26" s="206"/>
      <c r="VJ26" s="206"/>
      <c r="VK26" s="206"/>
      <c r="VL26" s="206"/>
      <c r="VM26" s="206"/>
      <c r="VN26" s="206"/>
      <c r="VO26" s="206"/>
      <c r="VP26" s="206"/>
      <c r="VQ26" s="206"/>
      <c r="VR26" s="206"/>
      <c r="VS26" s="206"/>
      <c r="VT26" s="206"/>
      <c r="VU26" s="206"/>
      <c r="VV26" s="206"/>
      <c r="VW26" s="206"/>
      <c r="VX26" s="206"/>
      <c r="VY26" s="206"/>
      <c r="VZ26" s="206"/>
      <c r="WA26" s="206"/>
      <c r="WB26" s="206"/>
      <c r="WC26" s="206"/>
      <c r="WD26" s="206"/>
      <c r="WE26" s="206"/>
      <c r="WF26" s="206"/>
      <c r="WG26" s="206"/>
      <c r="WH26" s="206"/>
      <c r="WI26" s="206"/>
      <c r="WJ26" s="206"/>
      <c r="WK26" s="206"/>
      <c r="WL26" s="206"/>
      <c r="WM26" s="206"/>
      <c r="WN26" s="206"/>
      <c r="WO26" s="206"/>
      <c r="WP26" s="206"/>
      <c r="WQ26" s="206"/>
      <c r="WR26" s="206"/>
      <c r="WS26" s="206"/>
      <c r="WT26" s="206"/>
      <c r="WU26" s="206"/>
      <c r="WV26" s="206"/>
      <c r="WW26" s="206"/>
      <c r="WX26" s="206"/>
      <c r="WY26" s="206"/>
      <c r="WZ26" s="206"/>
      <c r="XA26" s="206"/>
      <c r="XB26" s="206"/>
      <c r="XC26" s="206"/>
      <c r="XD26" s="206"/>
      <c r="XE26" s="206"/>
      <c r="XF26" s="206"/>
      <c r="XG26" s="206"/>
      <c r="XH26" s="206"/>
      <c r="XI26" s="206"/>
      <c r="XJ26" s="206"/>
      <c r="XK26" s="206"/>
      <c r="XL26" s="206"/>
      <c r="XM26" s="206"/>
      <c r="XN26" s="206"/>
      <c r="XO26" s="206"/>
      <c r="XP26" s="206"/>
      <c r="XQ26" s="206"/>
      <c r="XR26" s="206"/>
      <c r="XS26" s="206"/>
      <c r="XT26" s="206"/>
      <c r="XU26" s="206"/>
      <c r="XV26" s="206"/>
      <c r="XW26" s="206"/>
      <c r="XX26" s="206"/>
      <c r="XY26" s="206"/>
      <c r="XZ26" s="206"/>
      <c r="YA26" s="206"/>
      <c r="YB26" s="206"/>
      <c r="YC26" s="206"/>
      <c r="YD26" s="206"/>
      <c r="YE26" s="206"/>
      <c r="YF26" s="206"/>
      <c r="YG26" s="206"/>
      <c r="YH26" s="206"/>
      <c r="YI26" s="206"/>
      <c r="YJ26" s="206"/>
      <c r="YK26" s="206"/>
      <c r="YL26" s="206"/>
      <c r="YM26" s="206"/>
      <c r="YN26" s="206"/>
      <c r="YO26" s="206"/>
      <c r="YP26" s="206"/>
      <c r="YQ26" s="206"/>
      <c r="YR26" s="206"/>
      <c r="YS26" s="206"/>
      <c r="YT26" s="206"/>
      <c r="YU26" s="206"/>
      <c r="YV26" s="206"/>
      <c r="YW26" s="206"/>
      <c r="YX26" s="206"/>
      <c r="YY26" s="206"/>
      <c r="YZ26" s="206"/>
      <c r="ZA26" s="206"/>
      <c r="ZB26" s="206"/>
      <c r="ZC26" s="206"/>
      <c r="ZD26" s="206"/>
      <c r="ZE26" s="206"/>
      <c r="ZF26" s="206"/>
      <c r="ZG26" s="206"/>
      <c r="ZH26" s="206"/>
      <c r="ZI26" s="206"/>
      <c r="ZJ26" s="206"/>
      <c r="ZK26" s="206"/>
      <c r="ZL26" s="206"/>
      <c r="ZM26" s="206"/>
      <c r="ZN26" s="206"/>
      <c r="ZO26" s="206"/>
      <c r="ZP26" s="206"/>
      <c r="ZQ26" s="206"/>
      <c r="ZR26" s="206"/>
      <c r="ZS26" s="206"/>
      <c r="ZT26" s="206"/>
      <c r="ZU26" s="206"/>
      <c r="ZV26" s="206"/>
      <c r="ZW26" s="206"/>
      <c r="ZX26" s="206"/>
      <c r="ZY26" s="206"/>
      <c r="ZZ26" s="206"/>
      <c r="AAA26" s="206"/>
      <c r="AAB26" s="206"/>
      <c r="AAC26" s="206"/>
      <c r="AAD26" s="206"/>
      <c r="AAE26" s="206"/>
      <c r="AAF26" s="206"/>
      <c r="AAG26" s="206"/>
      <c r="AAH26" s="206"/>
      <c r="AAI26" s="206"/>
      <c r="AAJ26" s="206"/>
      <c r="AAK26" s="206"/>
      <c r="AAL26" s="206"/>
      <c r="AAM26" s="206"/>
      <c r="AAN26" s="206"/>
      <c r="AAO26" s="206"/>
      <c r="AAP26" s="206"/>
      <c r="AAQ26" s="206"/>
      <c r="AAR26" s="206"/>
      <c r="AAS26" s="206"/>
      <c r="AAT26" s="206"/>
      <c r="AAU26" s="206"/>
      <c r="AAV26" s="206"/>
      <c r="AAW26" s="206"/>
      <c r="AAX26" s="206"/>
      <c r="AAY26" s="206"/>
      <c r="AAZ26" s="206"/>
      <c r="ABA26" s="206"/>
      <c r="ABB26" s="206"/>
      <c r="ABC26" s="206"/>
      <c r="ABD26" s="206"/>
      <c r="ABE26" s="206"/>
      <c r="ABF26" s="206"/>
      <c r="ABG26" s="206"/>
      <c r="ABH26" s="206"/>
      <c r="ABI26" s="206"/>
      <c r="ABJ26" s="206"/>
      <c r="ABK26" s="206"/>
      <c r="ABL26" s="206"/>
      <c r="ABM26" s="206"/>
      <c r="ABN26" s="206"/>
      <c r="ABO26" s="206"/>
      <c r="ABP26" s="206"/>
      <c r="ABQ26" s="206"/>
      <c r="ABR26" s="206"/>
      <c r="ABS26" s="206"/>
      <c r="ABT26" s="206"/>
      <c r="ABU26" s="206"/>
      <c r="ABV26" s="206"/>
      <c r="ABW26" s="206"/>
      <c r="ABX26" s="206"/>
      <c r="ABY26" s="206"/>
      <c r="ABZ26" s="206"/>
      <c r="ACA26" s="206"/>
      <c r="ACB26" s="206"/>
      <c r="ACC26" s="206"/>
      <c r="ACD26" s="206"/>
      <c r="ACE26" s="206"/>
      <c r="ACF26" s="206"/>
      <c r="ACG26" s="206"/>
      <c r="ACH26" s="206"/>
      <c r="ACI26" s="206"/>
      <c r="ACJ26" s="206"/>
      <c r="ACK26" s="206"/>
      <c r="ACL26" s="206"/>
      <c r="ACM26" s="206"/>
      <c r="ACN26" s="206"/>
      <c r="ACO26" s="206"/>
      <c r="ACP26" s="206"/>
      <c r="ACQ26" s="206"/>
      <c r="ACR26" s="206"/>
      <c r="ACS26" s="206"/>
      <c r="ACT26" s="206"/>
      <c r="ACU26" s="206"/>
      <c r="ACV26" s="206"/>
      <c r="ACW26" s="206"/>
      <c r="ACX26" s="206"/>
      <c r="ACY26" s="206"/>
      <c r="ACZ26" s="206"/>
      <c r="ADA26" s="206"/>
      <c r="ADB26" s="206"/>
      <c r="ADC26" s="206"/>
      <c r="ADD26" s="206"/>
      <c r="ADE26" s="206"/>
      <c r="ADF26" s="206"/>
      <c r="ADG26" s="206"/>
      <c r="ADH26" s="206"/>
      <c r="ADI26" s="206"/>
      <c r="ADJ26" s="206"/>
      <c r="ADK26" s="206"/>
      <c r="ADL26" s="206"/>
      <c r="ADM26" s="206"/>
      <c r="ADN26" s="206"/>
      <c r="ADO26" s="206"/>
      <c r="ADP26" s="206"/>
      <c r="ADQ26" s="206"/>
      <c r="ADR26" s="206"/>
      <c r="ADS26" s="206"/>
      <c r="ADT26" s="206"/>
      <c r="ADU26" s="206"/>
      <c r="ADV26" s="206"/>
      <c r="ADW26" s="206"/>
      <c r="ADX26" s="206"/>
      <c r="ADY26" s="206"/>
      <c r="ADZ26" s="206"/>
      <c r="AEA26" s="206"/>
      <c r="AEB26" s="206"/>
      <c r="AEC26" s="206"/>
      <c r="AED26" s="206"/>
      <c r="AEE26" s="206"/>
      <c r="AEF26" s="206"/>
      <c r="AEG26" s="206"/>
      <c r="AEH26" s="206"/>
      <c r="AEI26" s="206"/>
      <c r="AEJ26" s="206"/>
      <c r="AEK26" s="206"/>
      <c r="AEL26" s="206"/>
      <c r="AEM26" s="206"/>
      <c r="AEN26" s="206"/>
      <c r="AEO26" s="206"/>
      <c r="AEP26" s="206"/>
      <c r="AEQ26" s="206"/>
      <c r="AER26" s="206"/>
      <c r="AES26" s="206"/>
      <c r="AET26" s="206"/>
      <c r="AEU26" s="206"/>
      <c r="AEV26" s="206"/>
      <c r="AEW26" s="206"/>
      <c r="AEX26" s="206"/>
      <c r="AEY26" s="206"/>
      <c r="AEZ26" s="206"/>
      <c r="AFA26" s="206"/>
      <c r="AFB26" s="206"/>
      <c r="AFC26" s="206"/>
      <c r="AFD26" s="206"/>
      <c r="AFE26" s="206"/>
      <c r="AFF26" s="206"/>
      <c r="AFG26" s="206"/>
      <c r="AFH26" s="206"/>
      <c r="AFI26" s="206"/>
      <c r="AFJ26" s="206"/>
      <c r="AFK26" s="206"/>
      <c r="AFL26" s="206"/>
      <c r="AFM26" s="206"/>
      <c r="AFN26" s="206"/>
      <c r="AFO26" s="206"/>
      <c r="AFP26" s="206"/>
      <c r="AFQ26" s="206"/>
      <c r="AFR26" s="206"/>
      <c r="AFS26" s="206"/>
      <c r="AFT26" s="206"/>
      <c r="AFU26" s="206"/>
      <c r="AFV26" s="206"/>
      <c r="AFW26" s="206"/>
      <c r="AFX26" s="206"/>
      <c r="AFY26" s="206"/>
      <c r="AFZ26" s="206"/>
      <c r="AGA26" s="206"/>
      <c r="AGB26" s="206"/>
      <c r="AGC26" s="206"/>
      <c r="AGD26" s="206"/>
      <c r="AGE26" s="206"/>
      <c r="AGF26" s="206"/>
      <c r="AGG26" s="206"/>
      <c r="AGH26" s="206"/>
      <c r="AGI26" s="206"/>
      <c r="AGJ26" s="206"/>
      <c r="AGK26" s="206"/>
      <c r="AGL26" s="206"/>
      <c r="AGM26" s="206"/>
      <c r="AGN26" s="206"/>
      <c r="AGO26" s="206"/>
      <c r="AGP26" s="206"/>
      <c r="AGQ26" s="206"/>
      <c r="AGR26" s="206"/>
      <c r="AGS26" s="206"/>
      <c r="AGT26" s="206"/>
      <c r="AGU26" s="206"/>
      <c r="AGV26" s="206"/>
      <c r="AGW26" s="206"/>
      <c r="AGX26" s="206"/>
      <c r="AGY26" s="206"/>
      <c r="AGZ26" s="206"/>
      <c r="AHA26" s="206"/>
      <c r="AHB26" s="206"/>
      <c r="AHC26" s="206"/>
      <c r="AHD26" s="206"/>
      <c r="AHE26" s="206"/>
      <c r="AHF26" s="206"/>
      <c r="AHG26" s="206"/>
      <c r="AHH26" s="206"/>
      <c r="AHI26" s="206"/>
      <c r="AHJ26" s="206"/>
      <c r="AHK26" s="206"/>
      <c r="AHL26" s="206"/>
      <c r="AHM26" s="206"/>
      <c r="AHN26" s="206"/>
      <c r="AHO26" s="206"/>
      <c r="AHP26" s="206"/>
      <c r="AHQ26" s="206"/>
      <c r="AHR26" s="206"/>
      <c r="AHS26" s="206"/>
      <c r="AHT26" s="206"/>
      <c r="AHU26" s="206"/>
      <c r="AHV26" s="206"/>
      <c r="AHW26" s="206"/>
      <c r="AHX26" s="206"/>
      <c r="AHY26" s="206"/>
      <c r="AHZ26" s="206"/>
      <c r="AIA26" s="206"/>
      <c r="AIB26" s="206"/>
      <c r="AIC26" s="206"/>
      <c r="AID26" s="206"/>
      <c r="AIE26" s="206"/>
      <c r="AIF26" s="206"/>
      <c r="AIG26" s="206"/>
      <c r="AIH26" s="206"/>
      <c r="AII26" s="206"/>
      <c r="AIJ26" s="206"/>
      <c r="AIK26" s="206"/>
      <c r="AIL26" s="206"/>
      <c r="AIM26" s="206"/>
      <c r="AIN26" s="206"/>
      <c r="AIO26" s="206"/>
      <c r="AIP26" s="206"/>
      <c r="AIQ26" s="206"/>
      <c r="AIR26" s="206"/>
      <c r="AIS26" s="206"/>
      <c r="AIT26" s="206"/>
      <c r="AIU26" s="206"/>
      <c r="AIV26" s="206"/>
      <c r="AIW26" s="206"/>
      <c r="AIX26" s="206"/>
      <c r="AIY26" s="206"/>
      <c r="AIZ26" s="206"/>
      <c r="AJA26" s="206"/>
      <c r="AJB26" s="206"/>
      <c r="AJC26" s="206"/>
      <c r="AJD26" s="206"/>
      <c r="AJE26" s="206"/>
      <c r="AJF26" s="206"/>
      <c r="AJG26" s="206"/>
      <c r="AJH26" s="206"/>
      <c r="AJI26" s="206"/>
      <c r="AJJ26" s="206"/>
      <c r="AJK26" s="206"/>
      <c r="AJL26" s="206"/>
      <c r="AJM26" s="206"/>
      <c r="AJN26" s="206"/>
      <c r="AJO26" s="206"/>
      <c r="AJP26" s="206"/>
      <c r="AJQ26" s="206"/>
      <c r="AJR26" s="206"/>
      <c r="AJS26" s="206"/>
      <c r="AJT26" s="206"/>
      <c r="AJU26" s="206"/>
      <c r="AJV26" s="206"/>
      <c r="AJW26" s="206"/>
      <c r="AJX26" s="206"/>
      <c r="AJY26" s="206"/>
      <c r="AJZ26" s="206"/>
      <c r="AKA26" s="206"/>
      <c r="AKB26" s="206"/>
      <c r="AKC26" s="206"/>
      <c r="AKD26" s="206"/>
      <c r="AKE26" s="206"/>
      <c r="AKF26" s="206"/>
      <c r="AKG26" s="206"/>
      <c r="AKH26" s="206"/>
      <c r="AKI26" s="206"/>
      <c r="AKJ26" s="206"/>
      <c r="AKK26" s="206"/>
      <c r="AKL26" s="206"/>
      <c r="AKM26" s="206"/>
      <c r="AKN26" s="206"/>
      <c r="AKO26" s="206"/>
      <c r="AKP26" s="206"/>
      <c r="AKQ26" s="206"/>
      <c r="AKR26" s="206"/>
      <c r="AKS26" s="206"/>
      <c r="AKT26" s="206"/>
      <c r="AKU26" s="206"/>
      <c r="AKV26" s="206"/>
      <c r="AKW26" s="206"/>
      <c r="AKX26" s="206"/>
      <c r="AKY26" s="206"/>
      <c r="AKZ26" s="206"/>
      <c r="ALA26" s="206"/>
      <c r="ALB26" s="206"/>
      <c r="ALC26" s="206"/>
      <c r="ALD26" s="206"/>
      <c r="ALE26" s="206"/>
      <c r="ALF26" s="206"/>
      <c r="ALG26" s="206"/>
      <c r="ALH26" s="206"/>
      <c r="ALI26" s="206"/>
      <c r="ALJ26" s="206"/>
      <c r="ALK26" s="206"/>
      <c r="ALL26" s="206"/>
      <c r="ALM26" s="206"/>
      <c r="ALN26" s="206"/>
      <c r="ALO26" s="206"/>
      <c r="ALP26" s="206"/>
      <c r="ALQ26" s="206"/>
      <c r="ALR26" s="206"/>
      <c r="ALS26" s="206"/>
      <c r="ALT26" s="206"/>
      <c r="ALU26" s="206"/>
      <c r="ALV26" s="206"/>
      <c r="ALW26" s="206"/>
      <c r="ALX26" s="206"/>
      <c r="ALY26" s="206"/>
      <c r="ALZ26" s="206"/>
      <c r="AMA26" s="206"/>
    </row>
    <row r="27" spans="1:1015" s="207" customFormat="1" ht="14.25">
      <c r="L27" s="247"/>
      <c r="M27" s="247"/>
      <c r="N27" s="247"/>
      <c r="O27" s="247"/>
      <c r="T27" s="247"/>
    </row>
    <row r="28" spans="1:1015" ht="14.25">
      <c r="A28" s="222" t="s">
        <v>21</v>
      </c>
      <c r="B28" s="222" t="s">
        <v>560</v>
      </c>
      <c r="C28" s="222" t="s">
        <v>561</v>
      </c>
      <c r="D28" s="222"/>
      <c r="E28" s="224"/>
      <c r="F28" s="245" t="s">
        <v>440</v>
      </c>
      <c r="G28" s="246" t="s">
        <v>562</v>
      </c>
      <c r="H28" s="224">
        <v>2</v>
      </c>
      <c r="I28" s="222" t="s">
        <v>26</v>
      </c>
      <c r="J28" s="236">
        <v>7.8299999999999995E-2</v>
      </c>
      <c r="K28" s="216">
        <f>SUM(J28*H28)</f>
        <v>0.15659999999999999</v>
      </c>
      <c r="L28" s="226"/>
      <c r="M28" s="237">
        <v>7.8299999999999995E-2</v>
      </c>
      <c r="N28" s="216">
        <f>SUM(M28*H28)</f>
        <v>0.15659999999999999</v>
      </c>
      <c r="O28" s="226"/>
      <c r="P28" s="238">
        <f>$U$1*H28</f>
        <v>2000</v>
      </c>
      <c r="Q28" s="220" t="s">
        <v>882</v>
      </c>
      <c r="R28" s="221"/>
      <c r="S28" s="221"/>
      <c r="T28" s="222" t="s">
        <v>881</v>
      </c>
      <c r="U28" s="206" t="s">
        <v>416</v>
      </c>
      <c r="V28" s="239" t="s">
        <v>565</v>
      </c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  <c r="IV28" s="206"/>
      <c r="IW28" s="206"/>
      <c r="IX28" s="206"/>
      <c r="IY28" s="206"/>
      <c r="IZ28" s="206"/>
      <c r="JA28" s="206"/>
      <c r="JB28" s="206"/>
      <c r="JC28" s="206"/>
      <c r="JD28" s="206"/>
      <c r="JE28" s="206"/>
      <c r="JF28" s="206"/>
      <c r="JG28" s="206"/>
      <c r="JH28" s="206"/>
      <c r="JI28" s="206"/>
      <c r="JJ28" s="206"/>
      <c r="JK28" s="206"/>
      <c r="JL28" s="206"/>
      <c r="JM28" s="206"/>
      <c r="JN28" s="206"/>
      <c r="JO28" s="206"/>
      <c r="JP28" s="206"/>
      <c r="JQ28" s="206"/>
      <c r="JR28" s="206"/>
      <c r="JS28" s="206"/>
      <c r="JT28" s="206"/>
      <c r="JU28" s="206"/>
      <c r="JV28" s="206"/>
      <c r="JW28" s="206"/>
      <c r="JX28" s="206"/>
      <c r="JY28" s="206"/>
      <c r="JZ28" s="206"/>
      <c r="KA28" s="206"/>
      <c r="KB28" s="206"/>
      <c r="KC28" s="206"/>
      <c r="KD28" s="206"/>
      <c r="KE28" s="206"/>
      <c r="KF28" s="206"/>
      <c r="KG28" s="206"/>
      <c r="KH28" s="206"/>
      <c r="KI28" s="206"/>
      <c r="KJ28" s="206"/>
      <c r="KK28" s="206"/>
      <c r="KL28" s="206"/>
      <c r="KM28" s="206"/>
      <c r="KN28" s="206"/>
      <c r="KO28" s="206"/>
      <c r="KP28" s="206"/>
      <c r="KQ28" s="206"/>
      <c r="KR28" s="206"/>
      <c r="KS28" s="206"/>
      <c r="KT28" s="206"/>
      <c r="KU28" s="206"/>
      <c r="KV28" s="206"/>
      <c r="KW28" s="206"/>
      <c r="KX28" s="206"/>
      <c r="KY28" s="206"/>
      <c r="KZ28" s="206"/>
      <c r="LA28" s="206"/>
      <c r="LB28" s="206"/>
      <c r="LC28" s="206"/>
      <c r="LD28" s="206"/>
      <c r="LE28" s="206"/>
      <c r="LF28" s="206"/>
      <c r="LG28" s="206"/>
      <c r="LH28" s="206"/>
      <c r="LI28" s="206"/>
      <c r="LJ28" s="206"/>
      <c r="LK28" s="206"/>
      <c r="LL28" s="206"/>
      <c r="LM28" s="206"/>
      <c r="LN28" s="206"/>
      <c r="LO28" s="206"/>
      <c r="LP28" s="206"/>
      <c r="LQ28" s="206"/>
      <c r="LR28" s="206"/>
      <c r="LS28" s="206"/>
      <c r="LT28" s="206"/>
      <c r="LU28" s="206"/>
      <c r="LV28" s="206"/>
      <c r="LW28" s="206"/>
      <c r="LX28" s="206"/>
      <c r="LY28" s="206"/>
      <c r="LZ28" s="206"/>
      <c r="MA28" s="206"/>
      <c r="MB28" s="206"/>
      <c r="MC28" s="206"/>
      <c r="MD28" s="206"/>
      <c r="ME28" s="206"/>
      <c r="MF28" s="206"/>
      <c r="MG28" s="206"/>
      <c r="MH28" s="206"/>
      <c r="MI28" s="206"/>
      <c r="MJ28" s="206"/>
      <c r="MK28" s="206"/>
      <c r="ML28" s="206"/>
      <c r="MM28" s="206"/>
      <c r="MN28" s="206"/>
      <c r="MO28" s="206"/>
      <c r="MP28" s="206"/>
      <c r="MQ28" s="206"/>
      <c r="MR28" s="206"/>
      <c r="MS28" s="206"/>
      <c r="MT28" s="206"/>
      <c r="MU28" s="206"/>
      <c r="MV28" s="206"/>
      <c r="MW28" s="206"/>
      <c r="MX28" s="206"/>
      <c r="MY28" s="206"/>
      <c r="MZ28" s="206"/>
      <c r="NA28" s="206"/>
      <c r="NB28" s="206"/>
      <c r="NC28" s="206"/>
      <c r="ND28" s="206"/>
      <c r="NE28" s="206"/>
      <c r="NF28" s="206"/>
      <c r="NG28" s="206"/>
      <c r="NH28" s="206"/>
      <c r="NI28" s="206"/>
      <c r="NJ28" s="206"/>
      <c r="NK28" s="206"/>
      <c r="NL28" s="206"/>
      <c r="NM28" s="206"/>
      <c r="NN28" s="206"/>
      <c r="NO28" s="206"/>
      <c r="NP28" s="206"/>
      <c r="NQ28" s="206"/>
      <c r="NR28" s="206"/>
      <c r="NS28" s="206"/>
      <c r="NT28" s="206"/>
      <c r="NU28" s="206"/>
      <c r="NV28" s="206"/>
      <c r="NW28" s="206"/>
      <c r="NX28" s="206"/>
      <c r="NY28" s="206"/>
      <c r="NZ28" s="206"/>
      <c r="OA28" s="206"/>
      <c r="OB28" s="206"/>
      <c r="OC28" s="206"/>
      <c r="OD28" s="206"/>
      <c r="OE28" s="206"/>
      <c r="OF28" s="206"/>
      <c r="OG28" s="206"/>
      <c r="OH28" s="206"/>
      <c r="OI28" s="206"/>
      <c r="OJ28" s="206"/>
      <c r="OK28" s="206"/>
      <c r="OL28" s="206"/>
      <c r="OM28" s="206"/>
      <c r="ON28" s="206"/>
      <c r="OO28" s="206"/>
      <c r="OP28" s="206"/>
      <c r="OQ28" s="206"/>
      <c r="OR28" s="206"/>
      <c r="OS28" s="206"/>
      <c r="OT28" s="206"/>
      <c r="OU28" s="206"/>
      <c r="OV28" s="206"/>
      <c r="OW28" s="206"/>
      <c r="OX28" s="206"/>
      <c r="OY28" s="206"/>
      <c r="OZ28" s="206"/>
      <c r="PA28" s="206"/>
      <c r="PB28" s="206"/>
      <c r="PC28" s="206"/>
      <c r="PD28" s="206"/>
      <c r="PE28" s="206"/>
      <c r="PF28" s="206"/>
      <c r="PG28" s="206"/>
      <c r="PH28" s="206"/>
      <c r="PI28" s="206"/>
      <c r="PJ28" s="206"/>
      <c r="PK28" s="206"/>
      <c r="PL28" s="206"/>
      <c r="PM28" s="206"/>
      <c r="PN28" s="206"/>
      <c r="PO28" s="206"/>
      <c r="PP28" s="206"/>
      <c r="PQ28" s="206"/>
      <c r="PR28" s="206"/>
      <c r="PS28" s="206"/>
      <c r="PT28" s="206"/>
      <c r="PU28" s="206"/>
      <c r="PV28" s="206"/>
      <c r="PW28" s="206"/>
      <c r="PX28" s="206"/>
      <c r="PY28" s="206"/>
      <c r="PZ28" s="206"/>
      <c r="QA28" s="206"/>
      <c r="QB28" s="206"/>
      <c r="QC28" s="206"/>
      <c r="QD28" s="206"/>
      <c r="QE28" s="206"/>
      <c r="QF28" s="206"/>
      <c r="QG28" s="206"/>
      <c r="QH28" s="206"/>
      <c r="QI28" s="206"/>
      <c r="QJ28" s="206"/>
      <c r="QK28" s="206"/>
      <c r="QL28" s="206"/>
      <c r="QM28" s="206"/>
      <c r="QN28" s="206"/>
      <c r="QO28" s="206"/>
      <c r="QP28" s="206"/>
      <c r="QQ28" s="206"/>
      <c r="QR28" s="206"/>
      <c r="QS28" s="206"/>
      <c r="QT28" s="206"/>
      <c r="QU28" s="206"/>
      <c r="QV28" s="206"/>
      <c r="QW28" s="206"/>
      <c r="QX28" s="206"/>
      <c r="QY28" s="206"/>
      <c r="QZ28" s="206"/>
      <c r="RA28" s="206"/>
      <c r="RB28" s="206"/>
      <c r="RC28" s="206"/>
      <c r="RD28" s="206"/>
      <c r="RE28" s="206"/>
      <c r="RF28" s="206"/>
      <c r="RG28" s="206"/>
      <c r="RH28" s="206"/>
      <c r="RI28" s="206"/>
      <c r="RJ28" s="206"/>
      <c r="RK28" s="206"/>
      <c r="RL28" s="206"/>
      <c r="RM28" s="206"/>
      <c r="RN28" s="206"/>
      <c r="RO28" s="206"/>
      <c r="RP28" s="206"/>
      <c r="RQ28" s="206"/>
      <c r="RR28" s="206"/>
      <c r="RS28" s="206"/>
      <c r="RT28" s="206"/>
      <c r="RU28" s="206"/>
      <c r="RV28" s="206"/>
      <c r="RW28" s="206"/>
      <c r="RX28" s="206"/>
      <c r="RY28" s="206"/>
      <c r="RZ28" s="206"/>
      <c r="SA28" s="206"/>
      <c r="SB28" s="206"/>
      <c r="SC28" s="206"/>
      <c r="SD28" s="206"/>
      <c r="SE28" s="206"/>
      <c r="SF28" s="206"/>
      <c r="SG28" s="206"/>
      <c r="SH28" s="206"/>
      <c r="SI28" s="206"/>
      <c r="SJ28" s="206"/>
      <c r="SK28" s="206"/>
      <c r="SL28" s="206"/>
      <c r="SM28" s="206"/>
      <c r="SN28" s="206"/>
      <c r="SO28" s="206"/>
      <c r="SP28" s="206"/>
      <c r="SQ28" s="206"/>
      <c r="SR28" s="206"/>
      <c r="SS28" s="206"/>
      <c r="ST28" s="206"/>
      <c r="SU28" s="206"/>
      <c r="SV28" s="206"/>
      <c r="SW28" s="206"/>
      <c r="SX28" s="206"/>
      <c r="SY28" s="206"/>
      <c r="SZ28" s="206"/>
      <c r="TA28" s="206"/>
      <c r="TB28" s="206"/>
      <c r="TC28" s="206"/>
      <c r="TD28" s="206"/>
      <c r="TE28" s="206"/>
      <c r="TF28" s="206"/>
      <c r="TG28" s="206"/>
      <c r="TH28" s="206"/>
      <c r="TI28" s="206"/>
      <c r="TJ28" s="206"/>
      <c r="TK28" s="206"/>
      <c r="TL28" s="206"/>
      <c r="TM28" s="206"/>
      <c r="TN28" s="206"/>
      <c r="TO28" s="206"/>
      <c r="TP28" s="206"/>
      <c r="TQ28" s="206"/>
      <c r="TR28" s="206"/>
      <c r="TS28" s="206"/>
      <c r="TT28" s="206"/>
      <c r="TU28" s="206"/>
      <c r="TV28" s="206"/>
      <c r="TW28" s="206"/>
      <c r="TX28" s="206"/>
      <c r="TY28" s="206"/>
      <c r="TZ28" s="206"/>
      <c r="UA28" s="206"/>
      <c r="UB28" s="206"/>
      <c r="UC28" s="206"/>
      <c r="UD28" s="206"/>
      <c r="UE28" s="206"/>
      <c r="UF28" s="206"/>
      <c r="UG28" s="206"/>
      <c r="UH28" s="206"/>
      <c r="UI28" s="206"/>
      <c r="UJ28" s="206"/>
      <c r="UK28" s="206"/>
      <c r="UL28" s="206"/>
      <c r="UM28" s="206"/>
      <c r="UN28" s="206"/>
      <c r="UO28" s="206"/>
      <c r="UP28" s="206"/>
      <c r="UQ28" s="206"/>
      <c r="UR28" s="206"/>
      <c r="US28" s="206"/>
      <c r="UT28" s="206"/>
      <c r="UU28" s="206"/>
      <c r="UV28" s="206"/>
      <c r="UW28" s="206"/>
      <c r="UX28" s="206"/>
      <c r="UY28" s="206"/>
      <c r="UZ28" s="206"/>
      <c r="VA28" s="206"/>
      <c r="VB28" s="206"/>
      <c r="VC28" s="206"/>
      <c r="VD28" s="206"/>
      <c r="VE28" s="206"/>
      <c r="VF28" s="206"/>
      <c r="VG28" s="206"/>
      <c r="VH28" s="206"/>
      <c r="VI28" s="206"/>
      <c r="VJ28" s="206"/>
      <c r="VK28" s="206"/>
      <c r="VL28" s="206"/>
      <c r="VM28" s="206"/>
      <c r="VN28" s="206"/>
      <c r="VO28" s="206"/>
      <c r="VP28" s="206"/>
      <c r="VQ28" s="206"/>
      <c r="VR28" s="206"/>
      <c r="VS28" s="206"/>
      <c r="VT28" s="206"/>
      <c r="VU28" s="206"/>
      <c r="VV28" s="206"/>
      <c r="VW28" s="206"/>
      <c r="VX28" s="206"/>
      <c r="VY28" s="206"/>
      <c r="VZ28" s="206"/>
      <c r="WA28" s="206"/>
      <c r="WB28" s="206"/>
      <c r="WC28" s="206"/>
      <c r="WD28" s="206"/>
      <c r="WE28" s="206"/>
      <c r="WF28" s="206"/>
      <c r="WG28" s="206"/>
      <c r="WH28" s="206"/>
      <c r="WI28" s="206"/>
      <c r="WJ28" s="206"/>
      <c r="WK28" s="206"/>
      <c r="WL28" s="206"/>
      <c r="WM28" s="206"/>
      <c r="WN28" s="206"/>
      <c r="WO28" s="206"/>
      <c r="WP28" s="206"/>
      <c r="WQ28" s="206"/>
      <c r="WR28" s="206"/>
      <c r="WS28" s="206"/>
      <c r="WT28" s="206"/>
      <c r="WU28" s="206"/>
      <c r="WV28" s="206"/>
      <c r="WW28" s="206"/>
      <c r="WX28" s="206"/>
      <c r="WY28" s="206"/>
      <c r="WZ28" s="206"/>
      <c r="XA28" s="206"/>
      <c r="XB28" s="206"/>
      <c r="XC28" s="206"/>
      <c r="XD28" s="206"/>
      <c r="XE28" s="206"/>
      <c r="XF28" s="206"/>
      <c r="XG28" s="206"/>
      <c r="XH28" s="206"/>
      <c r="XI28" s="206"/>
      <c r="XJ28" s="206"/>
      <c r="XK28" s="206"/>
      <c r="XL28" s="206"/>
      <c r="XM28" s="206"/>
      <c r="XN28" s="206"/>
      <c r="XO28" s="206"/>
      <c r="XP28" s="206"/>
      <c r="XQ28" s="206"/>
      <c r="XR28" s="206"/>
      <c r="XS28" s="206"/>
      <c r="XT28" s="206"/>
      <c r="XU28" s="206"/>
      <c r="XV28" s="206"/>
      <c r="XW28" s="206"/>
      <c r="XX28" s="206"/>
      <c r="XY28" s="206"/>
      <c r="XZ28" s="206"/>
      <c r="YA28" s="206"/>
      <c r="YB28" s="206"/>
      <c r="YC28" s="206"/>
      <c r="YD28" s="206"/>
      <c r="YE28" s="206"/>
      <c r="YF28" s="206"/>
      <c r="YG28" s="206"/>
      <c r="YH28" s="206"/>
      <c r="YI28" s="206"/>
      <c r="YJ28" s="206"/>
      <c r="YK28" s="206"/>
      <c r="YL28" s="206"/>
      <c r="YM28" s="206"/>
      <c r="YN28" s="206"/>
      <c r="YO28" s="206"/>
      <c r="YP28" s="206"/>
      <c r="YQ28" s="206"/>
      <c r="YR28" s="206"/>
      <c r="YS28" s="206"/>
      <c r="YT28" s="206"/>
      <c r="YU28" s="206"/>
      <c r="YV28" s="206"/>
      <c r="YW28" s="206"/>
      <c r="YX28" s="206"/>
      <c r="YY28" s="206"/>
      <c r="YZ28" s="206"/>
      <c r="ZA28" s="206"/>
      <c r="ZB28" s="206"/>
      <c r="ZC28" s="206"/>
      <c r="ZD28" s="206"/>
      <c r="ZE28" s="206"/>
      <c r="ZF28" s="206"/>
      <c r="ZG28" s="206"/>
      <c r="ZH28" s="206"/>
      <c r="ZI28" s="206"/>
      <c r="ZJ28" s="206"/>
      <c r="ZK28" s="206"/>
      <c r="ZL28" s="206"/>
      <c r="ZM28" s="206"/>
      <c r="ZN28" s="206"/>
      <c r="ZO28" s="206"/>
      <c r="ZP28" s="206"/>
      <c r="ZQ28" s="206"/>
      <c r="ZR28" s="206"/>
      <c r="ZS28" s="206"/>
      <c r="ZT28" s="206"/>
      <c r="ZU28" s="206"/>
      <c r="ZV28" s="206"/>
      <c r="ZW28" s="206"/>
      <c r="ZX28" s="206"/>
      <c r="ZY28" s="206"/>
      <c r="ZZ28" s="206"/>
      <c r="AAA28" s="206"/>
      <c r="AAB28" s="206"/>
      <c r="AAC28" s="206"/>
      <c r="AAD28" s="206"/>
      <c r="AAE28" s="206"/>
      <c r="AAF28" s="206"/>
      <c r="AAG28" s="206"/>
      <c r="AAH28" s="206"/>
      <c r="AAI28" s="206"/>
      <c r="AAJ28" s="206"/>
      <c r="AAK28" s="206"/>
      <c r="AAL28" s="206"/>
      <c r="AAM28" s="206"/>
      <c r="AAN28" s="206"/>
      <c r="AAO28" s="206"/>
      <c r="AAP28" s="206"/>
      <c r="AAQ28" s="206"/>
      <c r="AAR28" s="206"/>
      <c r="AAS28" s="206"/>
      <c r="AAT28" s="206"/>
      <c r="AAU28" s="206"/>
      <c r="AAV28" s="206"/>
      <c r="AAW28" s="206"/>
      <c r="AAX28" s="206"/>
      <c r="AAY28" s="206"/>
      <c r="AAZ28" s="206"/>
      <c r="ABA28" s="206"/>
      <c r="ABB28" s="206"/>
      <c r="ABC28" s="206"/>
      <c r="ABD28" s="206"/>
      <c r="ABE28" s="206"/>
      <c r="ABF28" s="206"/>
      <c r="ABG28" s="206"/>
      <c r="ABH28" s="206"/>
      <c r="ABI28" s="206"/>
      <c r="ABJ28" s="206"/>
      <c r="ABK28" s="206"/>
      <c r="ABL28" s="206"/>
      <c r="ABM28" s="206"/>
      <c r="ABN28" s="206"/>
      <c r="ABO28" s="206"/>
      <c r="ABP28" s="206"/>
      <c r="ABQ28" s="206"/>
      <c r="ABR28" s="206"/>
      <c r="ABS28" s="206"/>
      <c r="ABT28" s="206"/>
      <c r="ABU28" s="206"/>
      <c r="ABV28" s="206"/>
      <c r="ABW28" s="206"/>
      <c r="ABX28" s="206"/>
      <c r="ABY28" s="206"/>
      <c r="ABZ28" s="206"/>
      <c r="ACA28" s="206"/>
      <c r="ACB28" s="206"/>
      <c r="ACC28" s="206"/>
      <c r="ACD28" s="206"/>
      <c r="ACE28" s="206"/>
      <c r="ACF28" s="206"/>
      <c r="ACG28" s="206"/>
      <c r="ACH28" s="206"/>
      <c r="ACI28" s="206"/>
      <c r="ACJ28" s="206"/>
      <c r="ACK28" s="206"/>
      <c r="ACL28" s="206"/>
      <c r="ACM28" s="206"/>
      <c r="ACN28" s="206"/>
      <c r="ACO28" s="206"/>
      <c r="ACP28" s="206"/>
      <c r="ACQ28" s="206"/>
      <c r="ACR28" s="206"/>
      <c r="ACS28" s="206"/>
      <c r="ACT28" s="206"/>
      <c r="ACU28" s="206"/>
      <c r="ACV28" s="206"/>
      <c r="ACW28" s="206"/>
      <c r="ACX28" s="206"/>
      <c r="ACY28" s="206"/>
      <c r="ACZ28" s="206"/>
      <c r="ADA28" s="206"/>
      <c r="ADB28" s="206"/>
      <c r="ADC28" s="206"/>
      <c r="ADD28" s="206"/>
      <c r="ADE28" s="206"/>
      <c r="ADF28" s="206"/>
      <c r="ADG28" s="206"/>
      <c r="ADH28" s="206"/>
      <c r="ADI28" s="206"/>
      <c r="ADJ28" s="206"/>
      <c r="ADK28" s="206"/>
      <c r="ADL28" s="206"/>
      <c r="ADM28" s="206"/>
      <c r="ADN28" s="206"/>
      <c r="ADO28" s="206"/>
      <c r="ADP28" s="206"/>
      <c r="ADQ28" s="206"/>
      <c r="ADR28" s="206"/>
      <c r="ADS28" s="206"/>
      <c r="ADT28" s="206"/>
      <c r="ADU28" s="206"/>
      <c r="ADV28" s="206"/>
      <c r="ADW28" s="206"/>
      <c r="ADX28" s="206"/>
      <c r="ADY28" s="206"/>
      <c r="ADZ28" s="206"/>
      <c r="AEA28" s="206"/>
      <c r="AEB28" s="206"/>
      <c r="AEC28" s="206"/>
      <c r="AED28" s="206"/>
      <c r="AEE28" s="206"/>
      <c r="AEF28" s="206"/>
      <c r="AEG28" s="206"/>
      <c r="AEH28" s="206"/>
      <c r="AEI28" s="206"/>
      <c r="AEJ28" s="206"/>
      <c r="AEK28" s="206"/>
      <c r="AEL28" s="206"/>
      <c r="AEM28" s="206"/>
      <c r="AEN28" s="206"/>
      <c r="AEO28" s="206"/>
      <c r="AEP28" s="206"/>
      <c r="AEQ28" s="206"/>
      <c r="AER28" s="206"/>
      <c r="AES28" s="206"/>
      <c r="AET28" s="206"/>
      <c r="AEU28" s="206"/>
      <c r="AEV28" s="206"/>
      <c r="AEW28" s="206"/>
      <c r="AEX28" s="206"/>
      <c r="AEY28" s="206"/>
      <c r="AEZ28" s="206"/>
      <c r="AFA28" s="206"/>
      <c r="AFB28" s="206"/>
      <c r="AFC28" s="206"/>
      <c r="AFD28" s="206"/>
      <c r="AFE28" s="206"/>
      <c r="AFF28" s="206"/>
      <c r="AFG28" s="206"/>
      <c r="AFH28" s="206"/>
      <c r="AFI28" s="206"/>
      <c r="AFJ28" s="206"/>
      <c r="AFK28" s="206"/>
      <c r="AFL28" s="206"/>
      <c r="AFM28" s="206"/>
      <c r="AFN28" s="206"/>
      <c r="AFO28" s="206"/>
      <c r="AFP28" s="206"/>
      <c r="AFQ28" s="206"/>
      <c r="AFR28" s="206"/>
      <c r="AFS28" s="206"/>
      <c r="AFT28" s="206"/>
      <c r="AFU28" s="206"/>
      <c r="AFV28" s="206"/>
      <c r="AFW28" s="206"/>
      <c r="AFX28" s="206"/>
      <c r="AFY28" s="206"/>
      <c r="AFZ28" s="206"/>
      <c r="AGA28" s="206"/>
      <c r="AGB28" s="206"/>
      <c r="AGC28" s="206"/>
      <c r="AGD28" s="206"/>
      <c r="AGE28" s="206"/>
      <c r="AGF28" s="206"/>
      <c r="AGG28" s="206"/>
      <c r="AGH28" s="206"/>
      <c r="AGI28" s="206"/>
      <c r="AGJ28" s="206"/>
      <c r="AGK28" s="206"/>
      <c r="AGL28" s="206"/>
      <c r="AGM28" s="206"/>
      <c r="AGN28" s="206"/>
      <c r="AGO28" s="206"/>
      <c r="AGP28" s="206"/>
      <c r="AGQ28" s="206"/>
      <c r="AGR28" s="206"/>
      <c r="AGS28" s="206"/>
      <c r="AGT28" s="206"/>
      <c r="AGU28" s="206"/>
      <c r="AGV28" s="206"/>
      <c r="AGW28" s="206"/>
      <c r="AGX28" s="206"/>
      <c r="AGY28" s="206"/>
      <c r="AGZ28" s="206"/>
      <c r="AHA28" s="206"/>
      <c r="AHB28" s="206"/>
      <c r="AHC28" s="206"/>
      <c r="AHD28" s="206"/>
      <c r="AHE28" s="206"/>
      <c r="AHF28" s="206"/>
      <c r="AHG28" s="206"/>
      <c r="AHH28" s="206"/>
      <c r="AHI28" s="206"/>
      <c r="AHJ28" s="206"/>
      <c r="AHK28" s="206"/>
      <c r="AHL28" s="206"/>
      <c r="AHM28" s="206"/>
      <c r="AHN28" s="206"/>
      <c r="AHO28" s="206"/>
      <c r="AHP28" s="206"/>
      <c r="AHQ28" s="206"/>
      <c r="AHR28" s="206"/>
      <c r="AHS28" s="206"/>
      <c r="AHT28" s="206"/>
      <c r="AHU28" s="206"/>
      <c r="AHV28" s="206"/>
      <c r="AHW28" s="206"/>
      <c r="AHX28" s="206"/>
      <c r="AHY28" s="206"/>
      <c r="AHZ28" s="206"/>
      <c r="AIA28" s="206"/>
      <c r="AIB28" s="206"/>
      <c r="AIC28" s="206"/>
      <c r="AID28" s="206"/>
      <c r="AIE28" s="206"/>
      <c r="AIF28" s="206"/>
      <c r="AIG28" s="206"/>
      <c r="AIH28" s="206"/>
      <c r="AII28" s="206"/>
      <c r="AIJ28" s="206"/>
      <c r="AIK28" s="206"/>
      <c r="AIL28" s="206"/>
      <c r="AIM28" s="206"/>
      <c r="AIN28" s="206"/>
      <c r="AIO28" s="206"/>
      <c r="AIP28" s="206"/>
      <c r="AIQ28" s="206"/>
      <c r="AIR28" s="206"/>
      <c r="AIS28" s="206"/>
      <c r="AIT28" s="206"/>
      <c r="AIU28" s="206"/>
      <c r="AIV28" s="206"/>
      <c r="AIW28" s="206"/>
      <c r="AIX28" s="206"/>
      <c r="AIY28" s="206"/>
      <c r="AIZ28" s="206"/>
      <c r="AJA28" s="206"/>
      <c r="AJB28" s="206"/>
      <c r="AJC28" s="206"/>
      <c r="AJD28" s="206"/>
      <c r="AJE28" s="206"/>
      <c r="AJF28" s="206"/>
      <c r="AJG28" s="206"/>
      <c r="AJH28" s="206"/>
      <c r="AJI28" s="206"/>
      <c r="AJJ28" s="206"/>
      <c r="AJK28" s="206"/>
      <c r="AJL28" s="206"/>
      <c r="AJM28" s="206"/>
      <c r="AJN28" s="206"/>
      <c r="AJO28" s="206"/>
      <c r="AJP28" s="206"/>
      <c r="AJQ28" s="206"/>
      <c r="AJR28" s="206"/>
      <c r="AJS28" s="206"/>
      <c r="AJT28" s="206"/>
      <c r="AJU28" s="206"/>
      <c r="AJV28" s="206"/>
      <c r="AJW28" s="206"/>
      <c r="AJX28" s="206"/>
      <c r="AJY28" s="206"/>
      <c r="AJZ28" s="206"/>
      <c r="AKA28" s="206"/>
      <c r="AKB28" s="206"/>
      <c r="AKC28" s="206"/>
      <c r="AKD28" s="206"/>
      <c r="AKE28" s="206"/>
      <c r="AKF28" s="206"/>
      <c r="AKG28" s="206"/>
      <c r="AKH28" s="206"/>
      <c r="AKI28" s="206"/>
      <c r="AKJ28" s="206"/>
      <c r="AKK28" s="206"/>
      <c r="AKL28" s="206"/>
      <c r="AKM28" s="206"/>
      <c r="AKN28" s="206"/>
      <c r="AKO28" s="206"/>
      <c r="AKP28" s="206"/>
      <c r="AKQ28" s="206"/>
      <c r="AKR28" s="206"/>
      <c r="AKS28" s="206"/>
      <c r="AKT28" s="206"/>
      <c r="AKU28" s="206"/>
      <c r="AKV28" s="206"/>
      <c r="AKW28" s="206"/>
      <c r="AKX28" s="206"/>
      <c r="AKY28" s="206"/>
      <c r="AKZ28" s="206"/>
      <c r="ALA28" s="206"/>
      <c r="ALB28" s="206"/>
      <c r="ALC28" s="206"/>
      <c r="ALD28" s="206"/>
      <c r="ALE28" s="206"/>
      <c r="ALF28" s="206"/>
      <c r="ALG28" s="206"/>
      <c r="ALH28" s="206"/>
      <c r="ALI28" s="206"/>
      <c r="ALJ28" s="206"/>
      <c r="ALK28" s="206"/>
      <c r="ALL28" s="206"/>
      <c r="ALM28" s="206"/>
      <c r="ALN28" s="206"/>
      <c r="ALO28" s="206"/>
      <c r="ALP28" s="206"/>
      <c r="ALQ28" s="206"/>
      <c r="ALR28" s="206"/>
      <c r="ALS28" s="206"/>
      <c r="ALT28" s="206"/>
      <c r="ALU28" s="206"/>
      <c r="ALV28" s="206"/>
      <c r="ALW28" s="206"/>
      <c r="ALX28" s="206"/>
      <c r="ALY28" s="206"/>
      <c r="ALZ28" s="206"/>
      <c r="AMA28" s="206"/>
    </row>
    <row r="29" spans="1:1015" s="207" customFormat="1" ht="14.25"/>
    <row r="30" spans="1:1015" ht="14.25">
      <c r="A30" s="222"/>
      <c r="B30" s="222"/>
      <c r="C30" s="222"/>
      <c r="D30" s="222"/>
      <c r="E30" s="224"/>
      <c r="F30" s="245"/>
      <c r="G30" s="246"/>
      <c r="H30" s="224"/>
      <c r="I30" s="222"/>
      <c r="J30" s="236"/>
      <c r="K30" s="216"/>
      <c r="L30" s="226"/>
      <c r="M30" s="237"/>
      <c r="N30" s="216"/>
      <c r="O30" s="226"/>
      <c r="P30" s="248"/>
      <c r="Q30" s="224"/>
      <c r="R30" s="249"/>
      <c r="S30" s="249"/>
      <c r="T30" s="222"/>
      <c r="U30" s="206"/>
      <c r="V30" s="239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  <c r="IU30" s="206"/>
      <c r="IV30" s="206"/>
      <c r="IW30" s="206"/>
      <c r="IX30" s="206"/>
      <c r="IY30" s="206"/>
      <c r="IZ30" s="206"/>
      <c r="JA30" s="206"/>
      <c r="JB30" s="206"/>
      <c r="JC30" s="206"/>
      <c r="JD30" s="206"/>
      <c r="JE30" s="206"/>
      <c r="JF30" s="206"/>
      <c r="JG30" s="206"/>
      <c r="JH30" s="206"/>
      <c r="JI30" s="206"/>
      <c r="JJ30" s="206"/>
      <c r="JK30" s="206"/>
      <c r="JL30" s="206"/>
      <c r="JM30" s="206"/>
      <c r="JN30" s="206"/>
      <c r="JO30" s="206"/>
      <c r="JP30" s="206"/>
      <c r="JQ30" s="206"/>
      <c r="JR30" s="206"/>
      <c r="JS30" s="206"/>
      <c r="JT30" s="206"/>
      <c r="JU30" s="206"/>
      <c r="JV30" s="206"/>
      <c r="JW30" s="206"/>
      <c r="JX30" s="206"/>
      <c r="JY30" s="206"/>
      <c r="JZ30" s="206"/>
      <c r="KA30" s="206"/>
      <c r="KB30" s="206"/>
      <c r="KC30" s="206"/>
      <c r="KD30" s="206"/>
      <c r="KE30" s="206"/>
      <c r="KF30" s="206"/>
      <c r="KG30" s="206"/>
      <c r="KH30" s="206"/>
      <c r="KI30" s="206"/>
      <c r="KJ30" s="206"/>
      <c r="KK30" s="206"/>
      <c r="KL30" s="206"/>
      <c r="KM30" s="206"/>
      <c r="KN30" s="206"/>
      <c r="KO30" s="206"/>
      <c r="KP30" s="206"/>
      <c r="KQ30" s="206"/>
      <c r="KR30" s="206"/>
      <c r="KS30" s="206"/>
      <c r="KT30" s="206"/>
      <c r="KU30" s="206"/>
      <c r="KV30" s="206"/>
      <c r="KW30" s="206"/>
      <c r="KX30" s="206"/>
      <c r="KY30" s="206"/>
      <c r="KZ30" s="206"/>
      <c r="LA30" s="206"/>
      <c r="LB30" s="206"/>
      <c r="LC30" s="206"/>
      <c r="LD30" s="206"/>
      <c r="LE30" s="206"/>
      <c r="LF30" s="206"/>
      <c r="LG30" s="206"/>
      <c r="LH30" s="206"/>
      <c r="LI30" s="206"/>
      <c r="LJ30" s="206"/>
      <c r="LK30" s="206"/>
      <c r="LL30" s="206"/>
      <c r="LM30" s="206"/>
      <c r="LN30" s="206"/>
      <c r="LO30" s="206"/>
      <c r="LP30" s="206"/>
      <c r="LQ30" s="206"/>
      <c r="LR30" s="206"/>
      <c r="LS30" s="206"/>
      <c r="LT30" s="206"/>
      <c r="LU30" s="206"/>
      <c r="LV30" s="206"/>
      <c r="LW30" s="206"/>
      <c r="LX30" s="206"/>
      <c r="LY30" s="206"/>
      <c r="LZ30" s="206"/>
      <c r="MA30" s="206"/>
      <c r="MB30" s="206"/>
      <c r="MC30" s="206"/>
      <c r="MD30" s="206"/>
      <c r="ME30" s="206"/>
      <c r="MF30" s="206"/>
      <c r="MG30" s="206"/>
      <c r="MH30" s="206"/>
      <c r="MI30" s="206"/>
      <c r="MJ30" s="206"/>
      <c r="MK30" s="206"/>
      <c r="ML30" s="206"/>
      <c r="MM30" s="206"/>
      <c r="MN30" s="206"/>
      <c r="MO30" s="206"/>
      <c r="MP30" s="206"/>
      <c r="MQ30" s="206"/>
      <c r="MR30" s="206"/>
      <c r="MS30" s="206"/>
      <c r="MT30" s="206"/>
      <c r="MU30" s="206"/>
      <c r="MV30" s="206"/>
      <c r="MW30" s="206"/>
      <c r="MX30" s="206"/>
      <c r="MY30" s="206"/>
      <c r="MZ30" s="206"/>
      <c r="NA30" s="206"/>
      <c r="NB30" s="206"/>
      <c r="NC30" s="206"/>
      <c r="ND30" s="206"/>
      <c r="NE30" s="206"/>
      <c r="NF30" s="206"/>
      <c r="NG30" s="206"/>
      <c r="NH30" s="206"/>
      <c r="NI30" s="206"/>
      <c r="NJ30" s="206"/>
      <c r="NK30" s="206"/>
      <c r="NL30" s="206"/>
      <c r="NM30" s="206"/>
      <c r="NN30" s="206"/>
      <c r="NO30" s="206"/>
      <c r="NP30" s="206"/>
      <c r="NQ30" s="206"/>
      <c r="NR30" s="206"/>
      <c r="NS30" s="206"/>
      <c r="NT30" s="206"/>
      <c r="NU30" s="206"/>
      <c r="NV30" s="206"/>
      <c r="NW30" s="206"/>
      <c r="NX30" s="206"/>
      <c r="NY30" s="206"/>
      <c r="NZ30" s="206"/>
      <c r="OA30" s="206"/>
      <c r="OB30" s="206"/>
      <c r="OC30" s="206"/>
      <c r="OD30" s="206"/>
      <c r="OE30" s="206"/>
      <c r="OF30" s="206"/>
      <c r="OG30" s="206"/>
      <c r="OH30" s="206"/>
      <c r="OI30" s="206"/>
      <c r="OJ30" s="206"/>
      <c r="OK30" s="206"/>
      <c r="OL30" s="206"/>
      <c r="OM30" s="206"/>
      <c r="ON30" s="206"/>
      <c r="OO30" s="206"/>
      <c r="OP30" s="206"/>
      <c r="OQ30" s="206"/>
      <c r="OR30" s="206"/>
      <c r="OS30" s="206"/>
      <c r="OT30" s="206"/>
      <c r="OU30" s="206"/>
      <c r="OV30" s="206"/>
      <c r="OW30" s="206"/>
      <c r="OX30" s="206"/>
      <c r="OY30" s="206"/>
      <c r="OZ30" s="206"/>
      <c r="PA30" s="206"/>
      <c r="PB30" s="206"/>
      <c r="PC30" s="206"/>
      <c r="PD30" s="206"/>
      <c r="PE30" s="206"/>
      <c r="PF30" s="206"/>
      <c r="PG30" s="206"/>
      <c r="PH30" s="206"/>
      <c r="PI30" s="206"/>
      <c r="PJ30" s="206"/>
      <c r="PK30" s="206"/>
      <c r="PL30" s="206"/>
      <c r="PM30" s="206"/>
      <c r="PN30" s="206"/>
      <c r="PO30" s="206"/>
      <c r="PP30" s="206"/>
      <c r="PQ30" s="206"/>
      <c r="PR30" s="206"/>
      <c r="PS30" s="206"/>
      <c r="PT30" s="206"/>
      <c r="PU30" s="206"/>
      <c r="PV30" s="206"/>
      <c r="PW30" s="206"/>
      <c r="PX30" s="206"/>
      <c r="PY30" s="206"/>
      <c r="PZ30" s="206"/>
      <c r="QA30" s="206"/>
      <c r="QB30" s="206"/>
      <c r="QC30" s="206"/>
      <c r="QD30" s="206"/>
      <c r="QE30" s="206"/>
      <c r="QF30" s="206"/>
      <c r="QG30" s="206"/>
      <c r="QH30" s="206"/>
      <c r="QI30" s="206"/>
      <c r="QJ30" s="206"/>
      <c r="QK30" s="206"/>
      <c r="QL30" s="206"/>
      <c r="QM30" s="206"/>
      <c r="QN30" s="206"/>
      <c r="QO30" s="206"/>
      <c r="QP30" s="206"/>
      <c r="QQ30" s="206"/>
      <c r="QR30" s="206"/>
      <c r="QS30" s="206"/>
      <c r="QT30" s="206"/>
      <c r="QU30" s="206"/>
      <c r="QV30" s="206"/>
      <c r="QW30" s="206"/>
      <c r="QX30" s="206"/>
      <c r="QY30" s="206"/>
      <c r="QZ30" s="206"/>
      <c r="RA30" s="206"/>
      <c r="RB30" s="206"/>
      <c r="RC30" s="206"/>
      <c r="RD30" s="206"/>
      <c r="RE30" s="206"/>
      <c r="RF30" s="206"/>
      <c r="RG30" s="206"/>
      <c r="RH30" s="206"/>
      <c r="RI30" s="206"/>
      <c r="RJ30" s="206"/>
      <c r="RK30" s="206"/>
      <c r="RL30" s="206"/>
      <c r="RM30" s="206"/>
      <c r="RN30" s="206"/>
      <c r="RO30" s="206"/>
      <c r="RP30" s="206"/>
      <c r="RQ30" s="206"/>
      <c r="RR30" s="206"/>
      <c r="RS30" s="206"/>
      <c r="RT30" s="206"/>
      <c r="RU30" s="206"/>
      <c r="RV30" s="206"/>
      <c r="RW30" s="206"/>
      <c r="RX30" s="206"/>
      <c r="RY30" s="206"/>
      <c r="RZ30" s="206"/>
      <c r="SA30" s="206"/>
      <c r="SB30" s="206"/>
      <c r="SC30" s="206"/>
      <c r="SD30" s="206"/>
      <c r="SE30" s="206"/>
      <c r="SF30" s="206"/>
      <c r="SG30" s="206"/>
      <c r="SH30" s="206"/>
      <c r="SI30" s="206"/>
      <c r="SJ30" s="206"/>
      <c r="SK30" s="206"/>
      <c r="SL30" s="206"/>
      <c r="SM30" s="206"/>
      <c r="SN30" s="206"/>
      <c r="SO30" s="206"/>
      <c r="SP30" s="206"/>
      <c r="SQ30" s="206"/>
      <c r="SR30" s="206"/>
      <c r="SS30" s="206"/>
      <c r="ST30" s="206"/>
      <c r="SU30" s="206"/>
      <c r="SV30" s="206"/>
      <c r="SW30" s="206"/>
      <c r="SX30" s="206"/>
      <c r="SY30" s="206"/>
      <c r="SZ30" s="206"/>
      <c r="TA30" s="206"/>
      <c r="TB30" s="206"/>
      <c r="TC30" s="206"/>
      <c r="TD30" s="206"/>
      <c r="TE30" s="206"/>
      <c r="TF30" s="206"/>
      <c r="TG30" s="206"/>
      <c r="TH30" s="206"/>
      <c r="TI30" s="206"/>
      <c r="TJ30" s="206"/>
      <c r="TK30" s="206"/>
      <c r="TL30" s="206"/>
      <c r="TM30" s="206"/>
      <c r="TN30" s="206"/>
      <c r="TO30" s="206"/>
      <c r="TP30" s="206"/>
      <c r="TQ30" s="206"/>
      <c r="TR30" s="206"/>
      <c r="TS30" s="206"/>
      <c r="TT30" s="206"/>
      <c r="TU30" s="206"/>
      <c r="TV30" s="206"/>
      <c r="TW30" s="206"/>
      <c r="TX30" s="206"/>
      <c r="TY30" s="206"/>
      <c r="TZ30" s="206"/>
      <c r="UA30" s="206"/>
      <c r="UB30" s="206"/>
      <c r="UC30" s="206"/>
      <c r="UD30" s="206"/>
      <c r="UE30" s="206"/>
      <c r="UF30" s="206"/>
      <c r="UG30" s="206"/>
      <c r="UH30" s="206"/>
      <c r="UI30" s="206"/>
      <c r="UJ30" s="206"/>
      <c r="UK30" s="206"/>
      <c r="UL30" s="206"/>
      <c r="UM30" s="206"/>
      <c r="UN30" s="206"/>
      <c r="UO30" s="206"/>
      <c r="UP30" s="206"/>
      <c r="UQ30" s="206"/>
      <c r="UR30" s="206"/>
      <c r="US30" s="206"/>
      <c r="UT30" s="206"/>
      <c r="UU30" s="206"/>
      <c r="UV30" s="206"/>
      <c r="UW30" s="206"/>
      <c r="UX30" s="206"/>
      <c r="UY30" s="206"/>
      <c r="UZ30" s="206"/>
      <c r="VA30" s="206"/>
      <c r="VB30" s="206"/>
      <c r="VC30" s="206"/>
      <c r="VD30" s="206"/>
      <c r="VE30" s="206"/>
      <c r="VF30" s="206"/>
      <c r="VG30" s="206"/>
      <c r="VH30" s="206"/>
      <c r="VI30" s="206"/>
      <c r="VJ30" s="206"/>
      <c r="VK30" s="206"/>
      <c r="VL30" s="206"/>
      <c r="VM30" s="206"/>
      <c r="VN30" s="206"/>
      <c r="VO30" s="206"/>
      <c r="VP30" s="206"/>
      <c r="VQ30" s="206"/>
      <c r="VR30" s="206"/>
      <c r="VS30" s="206"/>
      <c r="VT30" s="206"/>
      <c r="VU30" s="206"/>
      <c r="VV30" s="206"/>
      <c r="VW30" s="206"/>
      <c r="VX30" s="206"/>
      <c r="VY30" s="206"/>
      <c r="VZ30" s="206"/>
      <c r="WA30" s="206"/>
      <c r="WB30" s="206"/>
      <c r="WC30" s="206"/>
      <c r="WD30" s="206"/>
      <c r="WE30" s="206"/>
      <c r="WF30" s="206"/>
      <c r="WG30" s="206"/>
      <c r="WH30" s="206"/>
      <c r="WI30" s="206"/>
      <c r="WJ30" s="206"/>
      <c r="WK30" s="206"/>
      <c r="WL30" s="206"/>
      <c r="WM30" s="206"/>
      <c r="WN30" s="206"/>
      <c r="WO30" s="206"/>
      <c r="WP30" s="206"/>
      <c r="WQ30" s="206"/>
      <c r="WR30" s="206"/>
      <c r="WS30" s="206"/>
      <c r="WT30" s="206"/>
      <c r="WU30" s="206"/>
      <c r="WV30" s="206"/>
      <c r="WW30" s="206"/>
      <c r="WX30" s="206"/>
      <c r="WY30" s="206"/>
      <c r="WZ30" s="206"/>
      <c r="XA30" s="206"/>
      <c r="XB30" s="206"/>
      <c r="XC30" s="206"/>
      <c r="XD30" s="206"/>
      <c r="XE30" s="206"/>
      <c r="XF30" s="206"/>
      <c r="XG30" s="206"/>
      <c r="XH30" s="206"/>
      <c r="XI30" s="206"/>
      <c r="XJ30" s="206"/>
      <c r="XK30" s="206"/>
      <c r="XL30" s="206"/>
      <c r="XM30" s="206"/>
      <c r="XN30" s="206"/>
      <c r="XO30" s="206"/>
      <c r="XP30" s="206"/>
      <c r="XQ30" s="206"/>
      <c r="XR30" s="206"/>
      <c r="XS30" s="206"/>
      <c r="XT30" s="206"/>
      <c r="XU30" s="206"/>
      <c r="XV30" s="206"/>
      <c r="XW30" s="206"/>
      <c r="XX30" s="206"/>
      <c r="XY30" s="206"/>
      <c r="XZ30" s="206"/>
      <c r="YA30" s="206"/>
      <c r="YB30" s="206"/>
      <c r="YC30" s="206"/>
      <c r="YD30" s="206"/>
      <c r="YE30" s="206"/>
      <c r="YF30" s="206"/>
      <c r="YG30" s="206"/>
      <c r="YH30" s="206"/>
      <c r="YI30" s="206"/>
      <c r="YJ30" s="206"/>
      <c r="YK30" s="206"/>
      <c r="YL30" s="206"/>
      <c r="YM30" s="206"/>
      <c r="YN30" s="206"/>
      <c r="YO30" s="206"/>
      <c r="YP30" s="206"/>
      <c r="YQ30" s="206"/>
      <c r="YR30" s="206"/>
      <c r="YS30" s="206"/>
      <c r="YT30" s="206"/>
      <c r="YU30" s="206"/>
      <c r="YV30" s="206"/>
      <c r="YW30" s="206"/>
      <c r="YX30" s="206"/>
      <c r="YY30" s="206"/>
      <c r="YZ30" s="206"/>
      <c r="ZA30" s="206"/>
      <c r="ZB30" s="206"/>
      <c r="ZC30" s="206"/>
      <c r="ZD30" s="206"/>
      <c r="ZE30" s="206"/>
      <c r="ZF30" s="206"/>
      <c r="ZG30" s="206"/>
      <c r="ZH30" s="206"/>
      <c r="ZI30" s="206"/>
      <c r="ZJ30" s="206"/>
      <c r="ZK30" s="206"/>
      <c r="ZL30" s="206"/>
      <c r="ZM30" s="206"/>
      <c r="ZN30" s="206"/>
      <c r="ZO30" s="206"/>
      <c r="ZP30" s="206"/>
      <c r="ZQ30" s="206"/>
      <c r="ZR30" s="206"/>
      <c r="ZS30" s="206"/>
      <c r="ZT30" s="206"/>
      <c r="ZU30" s="206"/>
      <c r="ZV30" s="206"/>
      <c r="ZW30" s="206"/>
      <c r="ZX30" s="206"/>
      <c r="ZY30" s="206"/>
      <c r="ZZ30" s="206"/>
      <c r="AAA30" s="206"/>
      <c r="AAB30" s="206"/>
      <c r="AAC30" s="206"/>
      <c r="AAD30" s="206"/>
      <c r="AAE30" s="206"/>
      <c r="AAF30" s="206"/>
      <c r="AAG30" s="206"/>
      <c r="AAH30" s="206"/>
      <c r="AAI30" s="206"/>
      <c r="AAJ30" s="206"/>
      <c r="AAK30" s="206"/>
      <c r="AAL30" s="206"/>
      <c r="AAM30" s="206"/>
      <c r="AAN30" s="206"/>
      <c r="AAO30" s="206"/>
      <c r="AAP30" s="206"/>
      <c r="AAQ30" s="206"/>
      <c r="AAR30" s="206"/>
      <c r="AAS30" s="206"/>
      <c r="AAT30" s="206"/>
      <c r="AAU30" s="206"/>
      <c r="AAV30" s="206"/>
      <c r="AAW30" s="206"/>
      <c r="AAX30" s="206"/>
      <c r="AAY30" s="206"/>
      <c r="AAZ30" s="206"/>
      <c r="ABA30" s="206"/>
      <c r="ABB30" s="206"/>
      <c r="ABC30" s="206"/>
      <c r="ABD30" s="206"/>
      <c r="ABE30" s="206"/>
      <c r="ABF30" s="206"/>
      <c r="ABG30" s="206"/>
      <c r="ABH30" s="206"/>
      <c r="ABI30" s="206"/>
      <c r="ABJ30" s="206"/>
      <c r="ABK30" s="206"/>
      <c r="ABL30" s="206"/>
      <c r="ABM30" s="206"/>
      <c r="ABN30" s="206"/>
      <c r="ABO30" s="206"/>
      <c r="ABP30" s="206"/>
      <c r="ABQ30" s="206"/>
      <c r="ABR30" s="206"/>
      <c r="ABS30" s="206"/>
      <c r="ABT30" s="206"/>
      <c r="ABU30" s="206"/>
      <c r="ABV30" s="206"/>
      <c r="ABW30" s="206"/>
      <c r="ABX30" s="206"/>
      <c r="ABY30" s="206"/>
      <c r="ABZ30" s="206"/>
      <c r="ACA30" s="206"/>
      <c r="ACB30" s="206"/>
      <c r="ACC30" s="206"/>
      <c r="ACD30" s="206"/>
      <c r="ACE30" s="206"/>
      <c r="ACF30" s="206"/>
      <c r="ACG30" s="206"/>
      <c r="ACH30" s="206"/>
      <c r="ACI30" s="206"/>
      <c r="ACJ30" s="206"/>
      <c r="ACK30" s="206"/>
      <c r="ACL30" s="206"/>
      <c r="ACM30" s="206"/>
      <c r="ACN30" s="206"/>
      <c r="ACO30" s="206"/>
      <c r="ACP30" s="206"/>
      <c r="ACQ30" s="206"/>
      <c r="ACR30" s="206"/>
      <c r="ACS30" s="206"/>
      <c r="ACT30" s="206"/>
      <c r="ACU30" s="206"/>
      <c r="ACV30" s="206"/>
      <c r="ACW30" s="206"/>
      <c r="ACX30" s="206"/>
      <c r="ACY30" s="206"/>
      <c r="ACZ30" s="206"/>
      <c r="ADA30" s="206"/>
      <c r="ADB30" s="206"/>
      <c r="ADC30" s="206"/>
      <c r="ADD30" s="206"/>
      <c r="ADE30" s="206"/>
      <c r="ADF30" s="206"/>
      <c r="ADG30" s="206"/>
      <c r="ADH30" s="206"/>
      <c r="ADI30" s="206"/>
      <c r="ADJ30" s="206"/>
      <c r="ADK30" s="206"/>
      <c r="ADL30" s="206"/>
      <c r="ADM30" s="206"/>
      <c r="ADN30" s="206"/>
      <c r="ADO30" s="206"/>
      <c r="ADP30" s="206"/>
      <c r="ADQ30" s="206"/>
      <c r="ADR30" s="206"/>
      <c r="ADS30" s="206"/>
      <c r="ADT30" s="206"/>
      <c r="ADU30" s="206"/>
      <c r="ADV30" s="206"/>
      <c r="ADW30" s="206"/>
      <c r="ADX30" s="206"/>
      <c r="ADY30" s="206"/>
      <c r="ADZ30" s="206"/>
      <c r="AEA30" s="206"/>
      <c r="AEB30" s="206"/>
      <c r="AEC30" s="206"/>
      <c r="AED30" s="206"/>
      <c r="AEE30" s="206"/>
      <c r="AEF30" s="206"/>
      <c r="AEG30" s="206"/>
      <c r="AEH30" s="206"/>
      <c r="AEI30" s="206"/>
      <c r="AEJ30" s="206"/>
      <c r="AEK30" s="206"/>
      <c r="AEL30" s="206"/>
      <c r="AEM30" s="206"/>
      <c r="AEN30" s="206"/>
      <c r="AEO30" s="206"/>
      <c r="AEP30" s="206"/>
      <c r="AEQ30" s="206"/>
      <c r="AER30" s="206"/>
      <c r="AES30" s="206"/>
      <c r="AET30" s="206"/>
      <c r="AEU30" s="206"/>
      <c r="AEV30" s="206"/>
      <c r="AEW30" s="206"/>
      <c r="AEX30" s="206"/>
      <c r="AEY30" s="206"/>
      <c r="AEZ30" s="206"/>
      <c r="AFA30" s="206"/>
      <c r="AFB30" s="206"/>
      <c r="AFC30" s="206"/>
      <c r="AFD30" s="206"/>
      <c r="AFE30" s="206"/>
      <c r="AFF30" s="206"/>
      <c r="AFG30" s="206"/>
      <c r="AFH30" s="206"/>
      <c r="AFI30" s="206"/>
      <c r="AFJ30" s="206"/>
      <c r="AFK30" s="206"/>
      <c r="AFL30" s="206"/>
      <c r="AFM30" s="206"/>
      <c r="AFN30" s="206"/>
      <c r="AFO30" s="206"/>
      <c r="AFP30" s="206"/>
      <c r="AFQ30" s="206"/>
      <c r="AFR30" s="206"/>
      <c r="AFS30" s="206"/>
      <c r="AFT30" s="206"/>
      <c r="AFU30" s="206"/>
      <c r="AFV30" s="206"/>
      <c r="AFW30" s="206"/>
      <c r="AFX30" s="206"/>
      <c r="AFY30" s="206"/>
      <c r="AFZ30" s="206"/>
      <c r="AGA30" s="206"/>
      <c r="AGB30" s="206"/>
      <c r="AGC30" s="206"/>
      <c r="AGD30" s="206"/>
      <c r="AGE30" s="206"/>
      <c r="AGF30" s="206"/>
      <c r="AGG30" s="206"/>
      <c r="AGH30" s="206"/>
      <c r="AGI30" s="206"/>
      <c r="AGJ30" s="206"/>
      <c r="AGK30" s="206"/>
      <c r="AGL30" s="206"/>
      <c r="AGM30" s="206"/>
      <c r="AGN30" s="206"/>
      <c r="AGO30" s="206"/>
      <c r="AGP30" s="206"/>
      <c r="AGQ30" s="206"/>
      <c r="AGR30" s="206"/>
      <c r="AGS30" s="206"/>
      <c r="AGT30" s="206"/>
      <c r="AGU30" s="206"/>
      <c r="AGV30" s="206"/>
      <c r="AGW30" s="206"/>
      <c r="AGX30" s="206"/>
      <c r="AGY30" s="206"/>
      <c r="AGZ30" s="206"/>
      <c r="AHA30" s="206"/>
      <c r="AHB30" s="206"/>
      <c r="AHC30" s="206"/>
      <c r="AHD30" s="206"/>
      <c r="AHE30" s="206"/>
      <c r="AHF30" s="206"/>
      <c r="AHG30" s="206"/>
      <c r="AHH30" s="206"/>
      <c r="AHI30" s="206"/>
      <c r="AHJ30" s="206"/>
      <c r="AHK30" s="206"/>
      <c r="AHL30" s="206"/>
      <c r="AHM30" s="206"/>
      <c r="AHN30" s="206"/>
      <c r="AHO30" s="206"/>
      <c r="AHP30" s="206"/>
      <c r="AHQ30" s="206"/>
      <c r="AHR30" s="206"/>
      <c r="AHS30" s="206"/>
      <c r="AHT30" s="206"/>
      <c r="AHU30" s="206"/>
      <c r="AHV30" s="206"/>
      <c r="AHW30" s="206"/>
      <c r="AHX30" s="206"/>
      <c r="AHY30" s="206"/>
      <c r="AHZ30" s="206"/>
      <c r="AIA30" s="206"/>
      <c r="AIB30" s="206"/>
      <c r="AIC30" s="206"/>
      <c r="AID30" s="206"/>
      <c r="AIE30" s="206"/>
      <c r="AIF30" s="206"/>
      <c r="AIG30" s="206"/>
      <c r="AIH30" s="206"/>
      <c r="AII30" s="206"/>
      <c r="AIJ30" s="206"/>
      <c r="AIK30" s="206"/>
      <c r="AIL30" s="206"/>
      <c r="AIM30" s="206"/>
      <c r="AIN30" s="206"/>
      <c r="AIO30" s="206"/>
      <c r="AIP30" s="206"/>
      <c r="AIQ30" s="206"/>
      <c r="AIR30" s="206"/>
      <c r="AIS30" s="206"/>
      <c r="AIT30" s="206"/>
      <c r="AIU30" s="206"/>
      <c r="AIV30" s="206"/>
      <c r="AIW30" s="206"/>
      <c r="AIX30" s="206"/>
      <c r="AIY30" s="206"/>
      <c r="AIZ30" s="206"/>
      <c r="AJA30" s="206"/>
      <c r="AJB30" s="206"/>
      <c r="AJC30" s="206"/>
      <c r="AJD30" s="206"/>
      <c r="AJE30" s="206"/>
      <c r="AJF30" s="206"/>
      <c r="AJG30" s="206"/>
      <c r="AJH30" s="206"/>
      <c r="AJI30" s="206"/>
      <c r="AJJ30" s="206"/>
      <c r="AJK30" s="206"/>
      <c r="AJL30" s="206"/>
      <c r="AJM30" s="206"/>
      <c r="AJN30" s="206"/>
      <c r="AJO30" s="206"/>
      <c r="AJP30" s="206"/>
      <c r="AJQ30" s="206"/>
      <c r="AJR30" s="206"/>
      <c r="AJS30" s="206"/>
      <c r="AJT30" s="206"/>
      <c r="AJU30" s="206"/>
      <c r="AJV30" s="206"/>
      <c r="AJW30" s="206"/>
      <c r="AJX30" s="206"/>
      <c r="AJY30" s="206"/>
      <c r="AJZ30" s="206"/>
      <c r="AKA30" s="206"/>
      <c r="AKB30" s="206"/>
      <c r="AKC30" s="206"/>
      <c r="AKD30" s="206"/>
      <c r="AKE30" s="206"/>
      <c r="AKF30" s="206"/>
      <c r="AKG30" s="206"/>
      <c r="AKH30" s="206"/>
      <c r="AKI30" s="206"/>
      <c r="AKJ30" s="206"/>
      <c r="AKK30" s="206"/>
      <c r="AKL30" s="206"/>
      <c r="AKM30" s="206"/>
      <c r="AKN30" s="206"/>
      <c r="AKO30" s="206"/>
      <c r="AKP30" s="206"/>
      <c r="AKQ30" s="206"/>
      <c r="AKR30" s="206"/>
      <c r="AKS30" s="206"/>
      <c r="AKT30" s="206"/>
      <c r="AKU30" s="206"/>
      <c r="AKV30" s="206"/>
      <c r="AKW30" s="206"/>
      <c r="AKX30" s="206"/>
      <c r="AKY30" s="206"/>
      <c r="AKZ30" s="206"/>
      <c r="ALA30" s="206"/>
      <c r="ALB30" s="206"/>
      <c r="ALC30" s="206"/>
      <c r="ALD30" s="206"/>
      <c r="ALE30" s="206"/>
      <c r="ALF30" s="206"/>
      <c r="ALG30" s="206"/>
      <c r="ALH30" s="206"/>
      <c r="ALI30" s="206"/>
      <c r="ALJ30" s="206"/>
      <c r="ALK30" s="206"/>
      <c r="ALL30" s="206"/>
      <c r="ALM30" s="206"/>
      <c r="ALN30" s="206"/>
      <c r="ALO30" s="206"/>
      <c r="ALP30" s="206"/>
      <c r="ALQ30" s="206"/>
      <c r="ALR30" s="206"/>
      <c r="ALS30" s="206"/>
      <c r="ALT30" s="206"/>
      <c r="ALU30" s="206"/>
      <c r="ALV30" s="206"/>
      <c r="ALW30" s="206"/>
      <c r="ALX30" s="206"/>
      <c r="ALY30" s="206"/>
      <c r="ALZ30" s="206"/>
      <c r="AMA30" s="206"/>
    </row>
    <row r="31" spans="1:1015" ht="14.25">
      <c r="A31" s="222" t="s">
        <v>21</v>
      </c>
      <c r="B31" s="222" t="s">
        <v>578</v>
      </c>
      <c r="C31" s="222" t="s">
        <v>579</v>
      </c>
      <c r="D31" s="222"/>
      <c r="E31" s="224"/>
      <c r="F31" s="245" t="s">
        <v>440</v>
      </c>
      <c r="G31" s="235" t="s">
        <v>580</v>
      </c>
      <c r="H31" s="224">
        <v>5</v>
      </c>
      <c r="I31" s="222" t="s">
        <v>26</v>
      </c>
      <c r="J31" s="236">
        <v>2.58E-2</v>
      </c>
      <c r="K31" s="216">
        <f>SUM(J31*H31)</f>
        <v>0.129</v>
      </c>
      <c r="L31" s="226"/>
      <c r="M31" s="237">
        <v>2.5000000000000001E-2</v>
      </c>
      <c r="N31" s="216">
        <f>SUM(M31*H31)</f>
        <v>0.125</v>
      </c>
      <c r="O31" s="226"/>
      <c r="P31" s="238">
        <f>$U$1*H31</f>
        <v>5000</v>
      </c>
      <c r="Q31" s="220" t="s">
        <v>882</v>
      </c>
      <c r="R31" s="221"/>
      <c r="S31" s="221"/>
      <c r="T31" s="222" t="s">
        <v>881</v>
      </c>
      <c r="U31" s="206"/>
      <c r="V31" s="239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  <c r="IU31" s="206"/>
      <c r="IV31" s="206"/>
      <c r="IW31" s="206"/>
      <c r="IX31" s="206"/>
      <c r="IY31" s="206"/>
      <c r="IZ31" s="206"/>
      <c r="JA31" s="206"/>
      <c r="JB31" s="206"/>
      <c r="JC31" s="206"/>
      <c r="JD31" s="206"/>
      <c r="JE31" s="206"/>
      <c r="JF31" s="206"/>
      <c r="JG31" s="206"/>
      <c r="JH31" s="206"/>
      <c r="JI31" s="206"/>
      <c r="JJ31" s="206"/>
      <c r="JK31" s="206"/>
      <c r="JL31" s="206"/>
      <c r="JM31" s="206"/>
      <c r="JN31" s="206"/>
      <c r="JO31" s="206"/>
      <c r="JP31" s="206"/>
      <c r="JQ31" s="206"/>
      <c r="JR31" s="206"/>
      <c r="JS31" s="206"/>
      <c r="JT31" s="206"/>
      <c r="JU31" s="206"/>
      <c r="JV31" s="206"/>
      <c r="JW31" s="206"/>
      <c r="JX31" s="206"/>
      <c r="JY31" s="206"/>
      <c r="JZ31" s="206"/>
      <c r="KA31" s="206"/>
      <c r="KB31" s="206"/>
      <c r="KC31" s="206"/>
      <c r="KD31" s="206"/>
      <c r="KE31" s="206"/>
      <c r="KF31" s="206"/>
      <c r="KG31" s="206"/>
      <c r="KH31" s="206"/>
      <c r="KI31" s="206"/>
      <c r="KJ31" s="206"/>
      <c r="KK31" s="206"/>
      <c r="KL31" s="206"/>
      <c r="KM31" s="206"/>
      <c r="KN31" s="206"/>
      <c r="KO31" s="206"/>
      <c r="KP31" s="206"/>
      <c r="KQ31" s="206"/>
      <c r="KR31" s="206"/>
      <c r="KS31" s="206"/>
      <c r="KT31" s="206"/>
      <c r="KU31" s="206"/>
      <c r="KV31" s="206"/>
      <c r="KW31" s="206"/>
      <c r="KX31" s="206"/>
      <c r="KY31" s="206"/>
      <c r="KZ31" s="206"/>
      <c r="LA31" s="206"/>
      <c r="LB31" s="206"/>
      <c r="LC31" s="206"/>
      <c r="LD31" s="206"/>
      <c r="LE31" s="206"/>
      <c r="LF31" s="206"/>
      <c r="LG31" s="206"/>
      <c r="LH31" s="206"/>
      <c r="LI31" s="206"/>
      <c r="LJ31" s="206"/>
      <c r="LK31" s="206"/>
      <c r="LL31" s="206"/>
      <c r="LM31" s="206"/>
      <c r="LN31" s="206"/>
      <c r="LO31" s="206"/>
      <c r="LP31" s="206"/>
      <c r="LQ31" s="206"/>
      <c r="LR31" s="206"/>
      <c r="LS31" s="206"/>
      <c r="LT31" s="206"/>
      <c r="LU31" s="206"/>
      <c r="LV31" s="206"/>
      <c r="LW31" s="206"/>
      <c r="LX31" s="206"/>
      <c r="LY31" s="206"/>
      <c r="LZ31" s="206"/>
      <c r="MA31" s="206"/>
      <c r="MB31" s="206"/>
      <c r="MC31" s="206"/>
      <c r="MD31" s="206"/>
      <c r="ME31" s="206"/>
      <c r="MF31" s="206"/>
      <c r="MG31" s="206"/>
      <c r="MH31" s="206"/>
      <c r="MI31" s="206"/>
      <c r="MJ31" s="206"/>
      <c r="MK31" s="206"/>
      <c r="ML31" s="206"/>
      <c r="MM31" s="206"/>
      <c r="MN31" s="206"/>
      <c r="MO31" s="206"/>
      <c r="MP31" s="206"/>
      <c r="MQ31" s="206"/>
      <c r="MR31" s="206"/>
      <c r="MS31" s="206"/>
      <c r="MT31" s="206"/>
      <c r="MU31" s="206"/>
      <c r="MV31" s="206"/>
      <c r="MW31" s="206"/>
      <c r="MX31" s="206"/>
      <c r="MY31" s="206"/>
      <c r="MZ31" s="206"/>
      <c r="NA31" s="206"/>
      <c r="NB31" s="206"/>
      <c r="NC31" s="206"/>
      <c r="ND31" s="206"/>
      <c r="NE31" s="206"/>
      <c r="NF31" s="206"/>
      <c r="NG31" s="206"/>
      <c r="NH31" s="206"/>
      <c r="NI31" s="206"/>
      <c r="NJ31" s="206"/>
      <c r="NK31" s="206"/>
      <c r="NL31" s="206"/>
      <c r="NM31" s="206"/>
      <c r="NN31" s="206"/>
      <c r="NO31" s="206"/>
      <c r="NP31" s="206"/>
      <c r="NQ31" s="206"/>
      <c r="NR31" s="206"/>
      <c r="NS31" s="206"/>
      <c r="NT31" s="206"/>
      <c r="NU31" s="206"/>
      <c r="NV31" s="206"/>
      <c r="NW31" s="206"/>
      <c r="NX31" s="206"/>
      <c r="NY31" s="206"/>
      <c r="NZ31" s="206"/>
      <c r="OA31" s="206"/>
      <c r="OB31" s="206"/>
      <c r="OC31" s="206"/>
      <c r="OD31" s="206"/>
      <c r="OE31" s="206"/>
      <c r="OF31" s="206"/>
      <c r="OG31" s="206"/>
      <c r="OH31" s="206"/>
      <c r="OI31" s="206"/>
      <c r="OJ31" s="206"/>
      <c r="OK31" s="206"/>
      <c r="OL31" s="206"/>
      <c r="OM31" s="206"/>
      <c r="ON31" s="206"/>
      <c r="OO31" s="206"/>
      <c r="OP31" s="206"/>
      <c r="OQ31" s="206"/>
      <c r="OR31" s="206"/>
      <c r="OS31" s="206"/>
      <c r="OT31" s="206"/>
      <c r="OU31" s="206"/>
      <c r="OV31" s="206"/>
      <c r="OW31" s="206"/>
      <c r="OX31" s="206"/>
      <c r="OY31" s="206"/>
      <c r="OZ31" s="206"/>
      <c r="PA31" s="206"/>
      <c r="PB31" s="206"/>
      <c r="PC31" s="206"/>
      <c r="PD31" s="206"/>
      <c r="PE31" s="206"/>
      <c r="PF31" s="206"/>
      <c r="PG31" s="206"/>
      <c r="PH31" s="206"/>
      <c r="PI31" s="206"/>
      <c r="PJ31" s="206"/>
      <c r="PK31" s="206"/>
      <c r="PL31" s="206"/>
      <c r="PM31" s="206"/>
      <c r="PN31" s="206"/>
      <c r="PO31" s="206"/>
      <c r="PP31" s="206"/>
      <c r="PQ31" s="206"/>
      <c r="PR31" s="206"/>
      <c r="PS31" s="206"/>
      <c r="PT31" s="206"/>
      <c r="PU31" s="206"/>
      <c r="PV31" s="206"/>
      <c r="PW31" s="206"/>
      <c r="PX31" s="206"/>
      <c r="PY31" s="206"/>
      <c r="PZ31" s="206"/>
      <c r="QA31" s="206"/>
      <c r="QB31" s="206"/>
      <c r="QC31" s="206"/>
      <c r="QD31" s="206"/>
      <c r="QE31" s="206"/>
      <c r="QF31" s="206"/>
      <c r="QG31" s="206"/>
      <c r="QH31" s="206"/>
      <c r="QI31" s="206"/>
      <c r="QJ31" s="206"/>
      <c r="QK31" s="206"/>
      <c r="QL31" s="206"/>
      <c r="QM31" s="206"/>
      <c r="QN31" s="206"/>
      <c r="QO31" s="206"/>
      <c r="QP31" s="206"/>
      <c r="QQ31" s="206"/>
      <c r="QR31" s="206"/>
      <c r="QS31" s="206"/>
      <c r="QT31" s="206"/>
      <c r="QU31" s="206"/>
      <c r="QV31" s="206"/>
      <c r="QW31" s="206"/>
      <c r="QX31" s="206"/>
      <c r="QY31" s="206"/>
      <c r="QZ31" s="206"/>
      <c r="RA31" s="206"/>
      <c r="RB31" s="206"/>
      <c r="RC31" s="206"/>
      <c r="RD31" s="206"/>
      <c r="RE31" s="206"/>
      <c r="RF31" s="206"/>
      <c r="RG31" s="206"/>
      <c r="RH31" s="206"/>
      <c r="RI31" s="206"/>
      <c r="RJ31" s="206"/>
      <c r="RK31" s="206"/>
      <c r="RL31" s="206"/>
      <c r="RM31" s="206"/>
      <c r="RN31" s="206"/>
      <c r="RO31" s="206"/>
      <c r="RP31" s="206"/>
      <c r="RQ31" s="206"/>
      <c r="RR31" s="206"/>
      <c r="RS31" s="206"/>
      <c r="RT31" s="206"/>
      <c r="RU31" s="206"/>
      <c r="RV31" s="206"/>
      <c r="RW31" s="206"/>
      <c r="RX31" s="206"/>
      <c r="RY31" s="206"/>
      <c r="RZ31" s="206"/>
      <c r="SA31" s="206"/>
      <c r="SB31" s="206"/>
      <c r="SC31" s="206"/>
      <c r="SD31" s="206"/>
      <c r="SE31" s="206"/>
      <c r="SF31" s="206"/>
      <c r="SG31" s="206"/>
      <c r="SH31" s="206"/>
      <c r="SI31" s="206"/>
      <c r="SJ31" s="206"/>
      <c r="SK31" s="206"/>
      <c r="SL31" s="206"/>
      <c r="SM31" s="206"/>
      <c r="SN31" s="206"/>
      <c r="SO31" s="206"/>
      <c r="SP31" s="206"/>
      <c r="SQ31" s="206"/>
      <c r="SR31" s="206"/>
      <c r="SS31" s="206"/>
      <c r="ST31" s="206"/>
      <c r="SU31" s="206"/>
      <c r="SV31" s="206"/>
      <c r="SW31" s="206"/>
      <c r="SX31" s="206"/>
      <c r="SY31" s="206"/>
      <c r="SZ31" s="206"/>
      <c r="TA31" s="206"/>
      <c r="TB31" s="206"/>
      <c r="TC31" s="206"/>
      <c r="TD31" s="206"/>
      <c r="TE31" s="206"/>
      <c r="TF31" s="206"/>
      <c r="TG31" s="206"/>
      <c r="TH31" s="206"/>
      <c r="TI31" s="206"/>
      <c r="TJ31" s="206"/>
      <c r="TK31" s="206"/>
      <c r="TL31" s="206"/>
      <c r="TM31" s="206"/>
      <c r="TN31" s="206"/>
      <c r="TO31" s="206"/>
      <c r="TP31" s="206"/>
      <c r="TQ31" s="206"/>
      <c r="TR31" s="206"/>
      <c r="TS31" s="206"/>
      <c r="TT31" s="206"/>
      <c r="TU31" s="206"/>
      <c r="TV31" s="206"/>
      <c r="TW31" s="206"/>
      <c r="TX31" s="206"/>
      <c r="TY31" s="206"/>
      <c r="TZ31" s="206"/>
      <c r="UA31" s="206"/>
      <c r="UB31" s="206"/>
      <c r="UC31" s="206"/>
      <c r="UD31" s="206"/>
      <c r="UE31" s="206"/>
      <c r="UF31" s="206"/>
      <c r="UG31" s="206"/>
      <c r="UH31" s="206"/>
      <c r="UI31" s="206"/>
      <c r="UJ31" s="206"/>
      <c r="UK31" s="206"/>
      <c r="UL31" s="206"/>
      <c r="UM31" s="206"/>
      <c r="UN31" s="206"/>
      <c r="UO31" s="206"/>
      <c r="UP31" s="206"/>
      <c r="UQ31" s="206"/>
      <c r="UR31" s="206"/>
      <c r="US31" s="206"/>
      <c r="UT31" s="206"/>
      <c r="UU31" s="206"/>
      <c r="UV31" s="206"/>
      <c r="UW31" s="206"/>
      <c r="UX31" s="206"/>
      <c r="UY31" s="206"/>
      <c r="UZ31" s="206"/>
      <c r="VA31" s="206"/>
      <c r="VB31" s="206"/>
      <c r="VC31" s="206"/>
      <c r="VD31" s="206"/>
      <c r="VE31" s="206"/>
      <c r="VF31" s="206"/>
      <c r="VG31" s="206"/>
      <c r="VH31" s="206"/>
      <c r="VI31" s="206"/>
      <c r="VJ31" s="206"/>
      <c r="VK31" s="206"/>
      <c r="VL31" s="206"/>
      <c r="VM31" s="206"/>
      <c r="VN31" s="206"/>
      <c r="VO31" s="206"/>
      <c r="VP31" s="206"/>
      <c r="VQ31" s="206"/>
      <c r="VR31" s="206"/>
      <c r="VS31" s="206"/>
      <c r="VT31" s="206"/>
      <c r="VU31" s="206"/>
      <c r="VV31" s="206"/>
      <c r="VW31" s="206"/>
      <c r="VX31" s="206"/>
      <c r="VY31" s="206"/>
      <c r="VZ31" s="206"/>
      <c r="WA31" s="206"/>
      <c r="WB31" s="206"/>
      <c r="WC31" s="206"/>
      <c r="WD31" s="206"/>
      <c r="WE31" s="206"/>
      <c r="WF31" s="206"/>
      <c r="WG31" s="206"/>
      <c r="WH31" s="206"/>
      <c r="WI31" s="206"/>
      <c r="WJ31" s="206"/>
      <c r="WK31" s="206"/>
      <c r="WL31" s="206"/>
      <c r="WM31" s="206"/>
      <c r="WN31" s="206"/>
      <c r="WO31" s="206"/>
      <c r="WP31" s="206"/>
      <c r="WQ31" s="206"/>
      <c r="WR31" s="206"/>
      <c r="WS31" s="206"/>
      <c r="WT31" s="206"/>
      <c r="WU31" s="206"/>
      <c r="WV31" s="206"/>
      <c r="WW31" s="206"/>
      <c r="WX31" s="206"/>
      <c r="WY31" s="206"/>
      <c r="WZ31" s="206"/>
      <c r="XA31" s="206"/>
      <c r="XB31" s="206"/>
      <c r="XC31" s="206"/>
      <c r="XD31" s="206"/>
      <c r="XE31" s="206"/>
      <c r="XF31" s="206"/>
      <c r="XG31" s="206"/>
      <c r="XH31" s="206"/>
      <c r="XI31" s="206"/>
      <c r="XJ31" s="206"/>
      <c r="XK31" s="206"/>
      <c r="XL31" s="206"/>
      <c r="XM31" s="206"/>
      <c r="XN31" s="206"/>
      <c r="XO31" s="206"/>
      <c r="XP31" s="206"/>
      <c r="XQ31" s="206"/>
      <c r="XR31" s="206"/>
      <c r="XS31" s="206"/>
      <c r="XT31" s="206"/>
      <c r="XU31" s="206"/>
      <c r="XV31" s="206"/>
      <c r="XW31" s="206"/>
      <c r="XX31" s="206"/>
      <c r="XY31" s="206"/>
      <c r="XZ31" s="206"/>
      <c r="YA31" s="206"/>
      <c r="YB31" s="206"/>
      <c r="YC31" s="206"/>
      <c r="YD31" s="206"/>
      <c r="YE31" s="206"/>
      <c r="YF31" s="206"/>
      <c r="YG31" s="206"/>
      <c r="YH31" s="206"/>
      <c r="YI31" s="206"/>
      <c r="YJ31" s="206"/>
      <c r="YK31" s="206"/>
      <c r="YL31" s="206"/>
      <c r="YM31" s="206"/>
      <c r="YN31" s="206"/>
      <c r="YO31" s="206"/>
      <c r="YP31" s="206"/>
      <c r="YQ31" s="206"/>
      <c r="YR31" s="206"/>
      <c r="YS31" s="206"/>
      <c r="YT31" s="206"/>
      <c r="YU31" s="206"/>
      <c r="YV31" s="206"/>
      <c r="YW31" s="206"/>
      <c r="YX31" s="206"/>
      <c r="YY31" s="206"/>
      <c r="YZ31" s="206"/>
      <c r="ZA31" s="206"/>
      <c r="ZB31" s="206"/>
      <c r="ZC31" s="206"/>
      <c r="ZD31" s="206"/>
      <c r="ZE31" s="206"/>
      <c r="ZF31" s="206"/>
      <c r="ZG31" s="206"/>
      <c r="ZH31" s="206"/>
      <c r="ZI31" s="206"/>
      <c r="ZJ31" s="206"/>
      <c r="ZK31" s="206"/>
      <c r="ZL31" s="206"/>
      <c r="ZM31" s="206"/>
      <c r="ZN31" s="206"/>
      <c r="ZO31" s="206"/>
      <c r="ZP31" s="206"/>
      <c r="ZQ31" s="206"/>
      <c r="ZR31" s="206"/>
      <c r="ZS31" s="206"/>
      <c r="ZT31" s="206"/>
      <c r="ZU31" s="206"/>
      <c r="ZV31" s="206"/>
      <c r="ZW31" s="206"/>
      <c r="ZX31" s="206"/>
      <c r="ZY31" s="206"/>
      <c r="ZZ31" s="206"/>
      <c r="AAA31" s="206"/>
      <c r="AAB31" s="206"/>
      <c r="AAC31" s="206"/>
      <c r="AAD31" s="206"/>
      <c r="AAE31" s="206"/>
      <c r="AAF31" s="206"/>
      <c r="AAG31" s="206"/>
      <c r="AAH31" s="206"/>
      <c r="AAI31" s="206"/>
      <c r="AAJ31" s="206"/>
      <c r="AAK31" s="206"/>
      <c r="AAL31" s="206"/>
      <c r="AAM31" s="206"/>
      <c r="AAN31" s="206"/>
      <c r="AAO31" s="206"/>
      <c r="AAP31" s="206"/>
      <c r="AAQ31" s="206"/>
      <c r="AAR31" s="206"/>
      <c r="AAS31" s="206"/>
      <c r="AAT31" s="206"/>
      <c r="AAU31" s="206"/>
      <c r="AAV31" s="206"/>
      <c r="AAW31" s="206"/>
      <c r="AAX31" s="206"/>
      <c r="AAY31" s="206"/>
      <c r="AAZ31" s="206"/>
      <c r="ABA31" s="206"/>
      <c r="ABB31" s="206"/>
      <c r="ABC31" s="206"/>
      <c r="ABD31" s="206"/>
      <c r="ABE31" s="206"/>
      <c r="ABF31" s="206"/>
      <c r="ABG31" s="206"/>
      <c r="ABH31" s="206"/>
      <c r="ABI31" s="206"/>
      <c r="ABJ31" s="206"/>
      <c r="ABK31" s="206"/>
      <c r="ABL31" s="206"/>
      <c r="ABM31" s="206"/>
      <c r="ABN31" s="206"/>
      <c r="ABO31" s="206"/>
      <c r="ABP31" s="206"/>
      <c r="ABQ31" s="206"/>
      <c r="ABR31" s="206"/>
      <c r="ABS31" s="206"/>
      <c r="ABT31" s="206"/>
      <c r="ABU31" s="206"/>
      <c r="ABV31" s="206"/>
      <c r="ABW31" s="206"/>
      <c r="ABX31" s="206"/>
      <c r="ABY31" s="206"/>
      <c r="ABZ31" s="206"/>
      <c r="ACA31" s="206"/>
      <c r="ACB31" s="206"/>
      <c r="ACC31" s="206"/>
      <c r="ACD31" s="206"/>
      <c r="ACE31" s="206"/>
      <c r="ACF31" s="206"/>
      <c r="ACG31" s="206"/>
      <c r="ACH31" s="206"/>
      <c r="ACI31" s="206"/>
      <c r="ACJ31" s="206"/>
      <c r="ACK31" s="206"/>
      <c r="ACL31" s="206"/>
      <c r="ACM31" s="206"/>
      <c r="ACN31" s="206"/>
      <c r="ACO31" s="206"/>
      <c r="ACP31" s="206"/>
      <c r="ACQ31" s="206"/>
      <c r="ACR31" s="206"/>
      <c r="ACS31" s="206"/>
      <c r="ACT31" s="206"/>
      <c r="ACU31" s="206"/>
      <c r="ACV31" s="206"/>
      <c r="ACW31" s="206"/>
      <c r="ACX31" s="206"/>
      <c r="ACY31" s="206"/>
      <c r="ACZ31" s="206"/>
      <c r="ADA31" s="206"/>
      <c r="ADB31" s="206"/>
      <c r="ADC31" s="206"/>
      <c r="ADD31" s="206"/>
      <c r="ADE31" s="206"/>
      <c r="ADF31" s="206"/>
      <c r="ADG31" s="206"/>
      <c r="ADH31" s="206"/>
      <c r="ADI31" s="206"/>
      <c r="ADJ31" s="206"/>
      <c r="ADK31" s="206"/>
      <c r="ADL31" s="206"/>
      <c r="ADM31" s="206"/>
      <c r="ADN31" s="206"/>
      <c r="ADO31" s="206"/>
      <c r="ADP31" s="206"/>
      <c r="ADQ31" s="206"/>
      <c r="ADR31" s="206"/>
      <c r="ADS31" s="206"/>
      <c r="ADT31" s="206"/>
      <c r="ADU31" s="206"/>
      <c r="ADV31" s="206"/>
      <c r="ADW31" s="206"/>
      <c r="ADX31" s="206"/>
      <c r="ADY31" s="206"/>
      <c r="ADZ31" s="206"/>
      <c r="AEA31" s="206"/>
      <c r="AEB31" s="206"/>
      <c r="AEC31" s="206"/>
      <c r="AED31" s="206"/>
      <c r="AEE31" s="206"/>
      <c r="AEF31" s="206"/>
      <c r="AEG31" s="206"/>
      <c r="AEH31" s="206"/>
      <c r="AEI31" s="206"/>
      <c r="AEJ31" s="206"/>
      <c r="AEK31" s="206"/>
      <c r="AEL31" s="206"/>
      <c r="AEM31" s="206"/>
      <c r="AEN31" s="206"/>
      <c r="AEO31" s="206"/>
      <c r="AEP31" s="206"/>
      <c r="AEQ31" s="206"/>
      <c r="AER31" s="206"/>
      <c r="AES31" s="206"/>
      <c r="AET31" s="206"/>
      <c r="AEU31" s="206"/>
      <c r="AEV31" s="206"/>
      <c r="AEW31" s="206"/>
      <c r="AEX31" s="206"/>
      <c r="AEY31" s="206"/>
      <c r="AEZ31" s="206"/>
      <c r="AFA31" s="206"/>
      <c r="AFB31" s="206"/>
      <c r="AFC31" s="206"/>
      <c r="AFD31" s="206"/>
      <c r="AFE31" s="206"/>
      <c r="AFF31" s="206"/>
      <c r="AFG31" s="206"/>
      <c r="AFH31" s="206"/>
      <c r="AFI31" s="206"/>
      <c r="AFJ31" s="206"/>
      <c r="AFK31" s="206"/>
      <c r="AFL31" s="206"/>
      <c r="AFM31" s="206"/>
      <c r="AFN31" s="206"/>
      <c r="AFO31" s="206"/>
      <c r="AFP31" s="206"/>
      <c r="AFQ31" s="206"/>
      <c r="AFR31" s="206"/>
      <c r="AFS31" s="206"/>
      <c r="AFT31" s="206"/>
      <c r="AFU31" s="206"/>
      <c r="AFV31" s="206"/>
      <c r="AFW31" s="206"/>
      <c r="AFX31" s="206"/>
      <c r="AFY31" s="206"/>
      <c r="AFZ31" s="206"/>
      <c r="AGA31" s="206"/>
      <c r="AGB31" s="206"/>
      <c r="AGC31" s="206"/>
      <c r="AGD31" s="206"/>
      <c r="AGE31" s="206"/>
      <c r="AGF31" s="206"/>
      <c r="AGG31" s="206"/>
      <c r="AGH31" s="206"/>
      <c r="AGI31" s="206"/>
      <c r="AGJ31" s="206"/>
      <c r="AGK31" s="206"/>
      <c r="AGL31" s="206"/>
      <c r="AGM31" s="206"/>
      <c r="AGN31" s="206"/>
      <c r="AGO31" s="206"/>
      <c r="AGP31" s="206"/>
      <c r="AGQ31" s="206"/>
      <c r="AGR31" s="206"/>
      <c r="AGS31" s="206"/>
      <c r="AGT31" s="206"/>
      <c r="AGU31" s="206"/>
      <c r="AGV31" s="206"/>
      <c r="AGW31" s="206"/>
      <c r="AGX31" s="206"/>
      <c r="AGY31" s="206"/>
      <c r="AGZ31" s="206"/>
      <c r="AHA31" s="206"/>
      <c r="AHB31" s="206"/>
      <c r="AHC31" s="206"/>
      <c r="AHD31" s="206"/>
      <c r="AHE31" s="206"/>
      <c r="AHF31" s="206"/>
      <c r="AHG31" s="206"/>
      <c r="AHH31" s="206"/>
      <c r="AHI31" s="206"/>
      <c r="AHJ31" s="206"/>
      <c r="AHK31" s="206"/>
      <c r="AHL31" s="206"/>
      <c r="AHM31" s="206"/>
      <c r="AHN31" s="206"/>
      <c r="AHO31" s="206"/>
      <c r="AHP31" s="206"/>
      <c r="AHQ31" s="206"/>
      <c r="AHR31" s="206"/>
      <c r="AHS31" s="206"/>
      <c r="AHT31" s="206"/>
      <c r="AHU31" s="206"/>
      <c r="AHV31" s="206"/>
      <c r="AHW31" s="206"/>
      <c r="AHX31" s="206"/>
      <c r="AHY31" s="206"/>
      <c r="AHZ31" s="206"/>
      <c r="AIA31" s="206"/>
      <c r="AIB31" s="206"/>
      <c r="AIC31" s="206"/>
      <c r="AID31" s="206"/>
      <c r="AIE31" s="206"/>
      <c r="AIF31" s="206"/>
      <c r="AIG31" s="206"/>
      <c r="AIH31" s="206"/>
      <c r="AII31" s="206"/>
      <c r="AIJ31" s="206"/>
      <c r="AIK31" s="206"/>
      <c r="AIL31" s="206"/>
      <c r="AIM31" s="206"/>
      <c r="AIN31" s="206"/>
      <c r="AIO31" s="206"/>
      <c r="AIP31" s="206"/>
      <c r="AIQ31" s="206"/>
      <c r="AIR31" s="206"/>
      <c r="AIS31" s="206"/>
      <c r="AIT31" s="206"/>
      <c r="AIU31" s="206"/>
      <c r="AIV31" s="206"/>
      <c r="AIW31" s="206"/>
      <c r="AIX31" s="206"/>
      <c r="AIY31" s="206"/>
      <c r="AIZ31" s="206"/>
      <c r="AJA31" s="206"/>
      <c r="AJB31" s="206"/>
      <c r="AJC31" s="206"/>
      <c r="AJD31" s="206"/>
      <c r="AJE31" s="206"/>
      <c r="AJF31" s="206"/>
      <c r="AJG31" s="206"/>
      <c r="AJH31" s="206"/>
      <c r="AJI31" s="206"/>
      <c r="AJJ31" s="206"/>
      <c r="AJK31" s="206"/>
      <c r="AJL31" s="206"/>
      <c r="AJM31" s="206"/>
      <c r="AJN31" s="206"/>
      <c r="AJO31" s="206"/>
      <c r="AJP31" s="206"/>
      <c r="AJQ31" s="206"/>
      <c r="AJR31" s="206"/>
      <c r="AJS31" s="206"/>
      <c r="AJT31" s="206"/>
      <c r="AJU31" s="206"/>
      <c r="AJV31" s="206"/>
      <c r="AJW31" s="206"/>
      <c r="AJX31" s="206"/>
      <c r="AJY31" s="206"/>
      <c r="AJZ31" s="206"/>
      <c r="AKA31" s="206"/>
      <c r="AKB31" s="206"/>
      <c r="AKC31" s="206"/>
      <c r="AKD31" s="206"/>
      <c r="AKE31" s="206"/>
      <c r="AKF31" s="206"/>
      <c r="AKG31" s="206"/>
      <c r="AKH31" s="206"/>
      <c r="AKI31" s="206"/>
      <c r="AKJ31" s="206"/>
      <c r="AKK31" s="206"/>
      <c r="AKL31" s="206"/>
      <c r="AKM31" s="206"/>
      <c r="AKN31" s="206"/>
      <c r="AKO31" s="206"/>
      <c r="AKP31" s="206"/>
      <c r="AKQ31" s="206"/>
      <c r="AKR31" s="206"/>
      <c r="AKS31" s="206"/>
      <c r="AKT31" s="206"/>
      <c r="AKU31" s="206"/>
      <c r="AKV31" s="206"/>
      <c r="AKW31" s="206"/>
      <c r="AKX31" s="206"/>
      <c r="AKY31" s="206"/>
      <c r="AKZ31" s="206"/>
      <c r="ALA31" s="206"/>
      <c r="ALB31" s="206"/>
      <c r="ALC31" s="206"/>
      <c r="ALD31" s="206"/>
      <c r="ALE31" s="206"/>
      <c r="ALF31" s="206"/>
      <c r="ALG31" s="206"/>
      <c r="ALH31" s="206"/>
      <c r="ALI31" s="206"/>
      <c r="ALJ31" s="206"/>
      <c r="ALK31" s="206"/>
      <c r="ALL31" s="206"/>
      <c r="ALM31" s="206"/>
      <c r="ALN31" s="206"/>
      <c r="ALO31" s="206"/>
      <c r="ALP31" s="206"/>
      <c r="ALQ31" s="206"/>
      <c r="ALR31" s="206"/>
      <c r="ALS31" s="206"/>
      <c r="ALT31" s="206"/>
      <c r="ALU31" s="206"/>
      <c r="ALV31" s="206"/>
      <c r="ALW31" s="206"/>
      <c r="ALX31" s="206"/>
      <c r="ALY31" s="206"/>
      <c r="ALZ31" s="206"/>
      <c r="AMA31" s="206"/>
    </row>
    <row r="32" spans="1:1015" ht="14.25">
      <c r="A32" s="222" t="s">
        <v>21</v>
      </c>
      <c r="B32" s="222" t="s">
        <v>583</v>
      </c>
      <c r="C32" s="222" t="s">
        <v>584</v>
      </c>
      <c r="D32" s="222"/>
      <c r="E32" s="224"/>
      <c r="F32" s="245" t="s">
        <v>440</v>
      </c>
      <c r="G32" s="246" t="s">
        <v>585</v>
      </c>
      <c r="H32" s="224">
        <v>3</v>
      </c>
      <c r="I32" s="222" t="s">
        <v>26</v>
      </c>
      <c r="J32" s="236">
        <v>5.4699999999999999E-2</v>
      </c>
      <c r="K32" s="216">
        <f>SUM(J32*H32)</f>
        <v>0.1641</v>
      </c>
      <c r="L32" s="226"/>
      <c r="M32" s="237">
        <v>5.4699999999999999E-2</v>
      </c>
      <c r="N32" s="216">
        <f>SUM(M32*H32)</f>
        <v>0.1641</v>
      </c>
      <c r="O32" s="226"/>
      <c r="P32" s="238">
        <f>$U$1*H32</f>
        <v>3000</v>
      </c>
      <c r="Q32" s="220" t="s">
        <v>882</v>
      </c>
      <c r="R32" s="221"/>
      <c r="S32" s="221"/>
      <c r="T32" s="222" t="s">
        <v>881</v>
      </c>
      <c r="U32" s="206" t="s">
        <v>416</v>
      </c>
      <c r="V32" s="239" t="s">
        <v>588</v>
      </c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  <c r="IO32" s="206"/>
      <c r="IP32" s="206"/>
      <c r="IQ32" s="206"/>
      <c r="IR32" s="206"/>
      <c r="IS32" s="206"/>
      <c r="IT32" s="206"/>
      <c r="IU32" s="206"/>
      <c r="IV32" s="206"/>
      <c r="IW32" s="206"/>
      <c r="IX32" s="206"/>
      <c r="IY32" s="206"/>
      <c r="IZ32" s="206"/>
      <c r="JA32" s="206"/>
      <c r="JB32" s="206"/>
      <c r="JC32" s="206"/>
      <c r="JD32" s="206"/>
      <c r="JE32" s="206"/>
      <c r="JF32" s="206"/>
      <c r="JG32" s="206"/>
      <c r="JH32" s="206"/>
      <c r="JI32" s="206"/>
      <c r="JJ32" s="206"/>
      <c r="JK32" s="206"/>
      <c r="JL32" s="206"/>
      <c r="JM32" s="206"/>
      <c r="JN32" s="206"/>
      <c r="JO32" s="206"/>
      <c r="JP32" s="206"/>
      <c r="JQ32" s="206"/>
      <c r="JR32" s="206"/>
      <c r="JS32" s="206"/>
      <c r="JT32" s="206"/>
      <c r="JU32" s="206"/>
      <c r="JV32" s="206"/>
      <c r="JW32" s="206"/>
      <c r="JX32" s="206"/>
      <c r="JY32" s="206"/>
      <c r="JZ32" s="206"/>
      <c r="KA32" s="206"/>
      <c r="KB32" s="206"/>
      <c r="KC32" s="206"/>
      <c r="KD32" s="206"/>
      <c r="KE32" s="206"/>
      <c r="KF32" s="206"/>
      <c r="KG32" s="206"/>
      <c r="KH32" s="206"/>
      <c r="KI32" s="206"/>
      <c r="KJ32" s="206"/>
      <c r="KK32" s="206"/>
      <c r="KL32" s="206"/>
      <c r="KM32" s="206"/>
      <c r="KN32" s="206"/>
      <c r="KO32" s="206"/>
      <c r="KP32" s="206"/>
      <c r="KQ32" s="206"/>
      <c r="KR32" s="206"/>
      <c r="KS32" s="206"/>
      <c r="KT32" s="206"/>
      <c r="KU32" s="206"/>
      <c r="KV32" s="206"/>
      <c r="KW32" s="206"/>
      <c r="KX32" s="206"/>
      <c r="KY32" s="206"/>
      <c r="KZ32" s="206"/>
      <c r="LA32" s="206"/>
      <c r="LB32" s="206"/>
      <c r="LC32" s="206"/>
      <c r="LD32" s="206"/>
      <c r="LE32" s="206"/>
      <c r="LF32" s="206"/>
      <c r="LG32" s="206"/>
      <c r="LH32" s="206"/>
      <c r="LI32" s="206"/>
      <c r="LJ32" s="206"/>
      <c r="LK32" s="206"/>
      <c r="LL32" s="206"/>
      <c r="LM32" s="206"/>
      <c r="LN32" s="206"/>
      <c r="LO32" s="206"/>
      <c r="LP32" s="206"/>
      <c r="LQ32" s="206"/>
      <c r="LR32" s="206"/>
      <c r="LS32" s="206"/>
      <c r="LT32" s="206"/>
      <c r="LU32" s="206"/>
      <c r="LV32" s="206"/>
      <c r="LW32" s="206"/>
      <c r="LX32" s="206"/>
      <c r="LY32" s="206"/>
      <c r="LZ32" s="206"/>
      <c r="MA32" s="206"/>
      <c r="MB32" s="206"/>
      <c r="MC32" s="206"/>
      <c r="MD32" s="206"/>
      <c r="ME32" s="206"/>
      <c r="MF32" s="206"/>
      <c r="MG32" s="206"/>
      <c r="MH32" s="206"/>
      <c r="MI32" s="206"/>
      <c r="MJ32" s="206"/>
      <c r="MK32" s="206"/>
      <c r="ML32" s="206"/>
      <c r="MM32" s="206"/>
      <c r="MN32" s="206"/>
      <c r="MO32" s="206"/>
      <c r="MP32" s="206"/>
      <c r="MQ32" s="206"/>
      <c r="MR32" s="206"/>
      <c r="MS32" s="206"/>
      <c r="MT32" s="206"/>
      <c r="MU32" s="206"/>
      <c r="MV32" s="206"/>
      <c r="MW32" s="206"/>
      <c r="MX32" s="206"/>
      <c r="MY32" s="206"/>
      <c r="MZ32" s="206"/>
      <c r="NA32" s="206"/>
      <c r="NB32" s="206"/>
      <c r="NC32" s="206"/>
      <c r="ND32" s="206"/>
      <c r="NE32" s="206"/>
      <c r="NF32" s="206"/>
      <c r="NG32" s="206"/>
      <c r="NH32" s="206"/>
      <c r="NI32" s="206"/>
      <c r="NJ32" s="206"/>
      <c r="NK32" s="206"/>
      <c r="NL32" s="206"/>
      <c r="NM32" s="206"/>
      <c r="NN32" s="206"/>
      <c r="NO32" s="206"/>
      <c r="NP32" s="206"/>
      <c r="NQ32" s="206"/>
      <c r="NR32" s="206"/>
      <c r="NS32" s="206"/>
      <c r="NT32" s="206"/>
      <c r="NU32" s="206"/>
      <c r="NV32" s="206"/>
      <c r="NW32" s="206"/>
      <c r="NX32" s="206"/>
      <c r="NY32" s="206"/>
      <c r="NZ32" s="206"/>
      <c r="OA32" s="206"/>
      <c r="OB32" s="206"/>
      <c r="OC32" s="206"/>
      <c r="OD32" s="206"/>
      <c r="OE32" s="206"/>
      <c r="OF32" s="206"/>
      <c r="OG32" s="206"/>
      <c r="OH32" s="206"/>
      <c r="OI32" s="206"/>
      <c r="OJ32" s="206"/>
      <c r="OK32" s="206"/>
      <c r="OL32" s="206"/>
      <c r="OM32" s="206"/>
      <c r="ON32" s="206"/>
      <c r="OO32" s="206"/>
      <c r="OP32" s="206"/>
      <c r="OQ32" s="206"/>
      <c r="OR32" s="206"/>
      <c r="OS32" s="206"/>
      <c r="OT32" s="206"/>
      <c r="OU32" s="206"/>
      <c r="OV32" s="206"/>
      <c r="OW32" s="206"/>
      <c r="OX32" s="206"/>
      <c r="OY32" s="206"/>
      <c r="OZ32" s="206"/>
      <c r="PA32" s="206"/>
      <c r="PB32" s="206"/>
      <c r="PC32" s="206"/>
      <c r="PD32" s="206"/>
      <c r="PE32" s="206"/>
      <c r="PF32" s="206"/>
      <c r="PG32" s="206"/>
      <c r="PH32" s="206"/>
      <c r="PI32" s="206"/>
      <c r="PJ32" s="206"/>
      <c r="PK32" s="206"/>
      <c r="PL32" s="206"/>
      <c r="PM32" s="206"/>
      <c r="PN32" s="206"/>
      <c r="PO32" s="206"/>
      <c r="PP32" s="206"/>
      <c r="PQ32" s="206"/>
      <c r="PR32" s="206"/>
      <c r="PS32" s="206"/>
      <c r="PT32" s="206"/>
      <c r="PU32" s="206"/>
      <c r="PV32" s="206"/>
      <c r="PW32" s="206"/>
      <c r="PX32" s="206"/>
      <c r="PY32" s="206"/>
      <c r="PZ32" s="206"/>
      <c r="QA32" s="206"/>
      <c r="QB32" s="206"/>
      <c r="QC32" s="206"/>
      <c r="QD32" s="206"/>
      <c r="QE32" s="206"/>
      <c r="QF32" s="206"/>
      <c r="QG32" s="206"/>
      <c r="QH32" s="206"/>
      <c r="QI32" s="206"/>
      <c r="QJ32" s="206"/>
      <c r="QK32" s="206"/>
      <c r="QL32" s="206"/>
      <c r="QM32" s="206"/>
      <c r="QN32" s="206"/>
      <c r="QO32" s="206"/>
      <c r="QP32" s="206"/>
      <c r="QQ32" s="206"/>
      <c r="QR32" s="206"/>
      <c r="QS32" s="206"/>
      <c r="QT32" s="206"/>
      <c r="QU32" s="206"/>
      <c r="QV32" s="206"/>
      <c r="QW32" s="206"/>
      <c r="QX32" s="206"/>
      <c r="QY32" s="206"/>
      <c r="QZ32" s="206"/>
      <c r="RA32" s="206"/>
      <c r="RB32" s="206"/>
      <c r="RC32" s="206"/>
      <c r="RD32" s="206"/>
      <c r="RE32" s="206"/>
      <c r="RF32" s="206"/>
      <c r="RG32" s="206"/>
      <c r="RH32" s="206"/>
      <c r="RI32" s="206"/>
      <c r="RJ32" s="206"/>
      <c r="RK32" s="206"/>
      <c r="RL32" s="206"/>
      <c r="RM32" s="206"/>
      <c r="RN32" s="206"/>
      <c r="RO32" s="206"/>
      <c r="RP32" s="206"/>
      <c r="RQ32" s="206"/>
      <c r="RR32" s="206"/>
      <c r="RS32" s="206"/>
      <c r="RT32" s="206"/>
      <c r="RU32" s="206"/>
      <c r="RV32" s="206"/>
      <c r="RW32" s="206"/>
      <c r="RX32" s="206"/>
      <c r="RY32" s="206"/>
      <c r="RZ32" s="206"/>
      <c r="SA32" s="206"/>
      <c r="SB32" s="206"/>
      <c r="SC32" s="206"/>
      <c r="SD32" s="206"/>
      <c r="SE32" s="206"/>
      <c r="SF32" s="206"/>
      <c r="SG32" s="206"/>
      <c r="SH32" s="206"/>
      <c r="SI32" s="206"/>
      <c r="SJ32" s="206"/>
      <c r="SK32" s="206"/>
      <c r="SL32" s="206"/>
      <c r="SM32" s="206"/>
      <c r="SN32" s="206"/>
      <c r="SO32" s="206"/>
      <c r="SP32" s="206"/>
      <c r="SQ32" s="206"/>
      <c r="SR32" s="206"/>
      <c r="SS32" s="206"/>
      <c r="ST32" s="206"/>
      <c r="SU32" s="206"/>
      <c r="SV32" s="206"/>
      <c r="SW32" s="206"/>
      <c r="SX32" s="206"/>
      <c r="SY32" s="206"/>
      <c r="SZ32" s="206"/>
      <c r="TA32" s="206"/>
      <c r="TB32" s="206"/>
      <c r="TC32" s="206"/>
      <c r="TD32" s="206"/>
      <c r="TE32" s="206"/>
      <c r="TF32" s="206"/>
      <c r="TG32" s="206"/>
      <c r="TH32" s="206"/>
      <c r="TI32" s="206"/>
      <c r="TJ32" s="206"/>
      <c r="TK32" s="206"/>
      <c r="TL32" s="206"/>
      <c r="TM32" s="206"/>
      <c r="TN32" s="206"/>
      <c r="TO32" s="206"/>
      <c r="TP32" s="206"/>
      <c r="TQ32" s="206"/>
      <c r="TR32" s="206"/>
      <c r="TS32" s="206"/>
      <c r="TT32" s="206"/>
      <c r="TU32" s="206"/>
      <c r="TV32" s="206"/>
      <c r="TW32" s="206"/>
      <c r="TX32" s="206"/>
      <c r="TY32" s="206"/>
      <c r="TZ32" s="206"/>
      <c r="UA32" s="206"/>
      <c r="UB32" s="206"/>
      <c r="UC32" s="206"/>
      <c r="UD32" s="206"/>
      <c r="UE32" s="206"/>
      <c r="UF32" s="206"/>
      <c r="UG32" s="206"/>
      <c r="UH32" s="206"/>
      <c r="UI32" s="206"/>
      <c r="UJ32" s="206"/>
      <c r="UK32" s="206"/>
      <c r="UL32" s="206"/>
      <c r="UM32" s="206"/>
      <c r="UN32" s="206"/>
      <c r="UO32" s="206"/>
      <c r="UP32" s="206"/>
      <c r="UQ32" s="206"/>
      <c r="UR32" s="206"/>
      <c r="US32" s="206"/>
      <c r="UT32" s="206"/>
      <c r="UU32" s="206"/>
      <c r="UV32" s="206"/>
      <c r="UW32" s="206"/>
      <c r="UX32" s="206"/>
      <c r="UY32" s="206"/>
      <c r="UZ32" s="206"/>
      <c r="VA32" s="206"/>
      <c r="VB32" s="206"/>
      <c r="VC32" s="206"/>
      <c r="VD32" s="206"/>
      <c r="VE32" s="206"/>
      <c r="VF32" s="206"/>
      <c r="VG32" s="206"/>
      <c r="VH32" s="206"/>
      <c r="VI32" s="206"/>
      <c r="VJ32" s="206"/>
      <c r="VK32" s="206"/>
      <c r="VL32" s="206"/>
      <c r="VM32" s="206"/>
      <c r="VN32" s="206"/>
      <c r="VO32" s="206"/>
      <c r="VP32" s="206"/>
      <c r="VQ32" s="206"/>
      <c r="VR32" s="206"/>
      <c r="VS32" s="206"/>
      <c r="VT32" s="206"/>
      <c r="VU32" s="206"/>
      <c r="VV32" s="206"/>
      <c r="VW32" s="206"/>
      <c r="VX32" s="206"/>
      <c r="VY32" s="206"/>
      <c r="VZ32" s="206"/>
      <c r="WA32" s="206"/>
      <c r="WB32" s="206"/>
      <c r="WC32" s="206"/>
      <c r="WD32" s="206"/>
      <c r="WE32" s="206"/>
      <c r="WF32" s="206"/>
      <c r="WG32" s="206"/>
      <c r="WH32" s="206"/>
      <c r="WI32" s="206"/>
      <c r="WJ32" s="206"/>
      <c r="WK32" s="206"/>
      <c r="WL32" s="206"/>
      <c r="WM32" s="206"/>
      <c r="WN32" s="206"/>
      <c r="WO32" s="206"/>
      <c r="WP32" s="206"/>
      <c r="WQ32" s="206"/>
      <c r="WR32" s="206"/>
      <c r="WS32" s="206"/>
      <c r="WT32" s="206"/>
      <c r="WU32" s="206"/>
      <c r="WV32" s="206"/>
      <c r="WW32" s="206"/>
      <c r="WX32" s="206"/>
      <c r="WY32" s="206"/>
      <c r="WZ32" s="206"/>
      <c r="XA32" s="206"/>
      <c r="XB32" s="206"/>
      <c r="XC32" s="206"/>
      <c r="XD32" s="206"/>
      <c r="XE32" s="206"/>
      <c r="XF32" s="206"/>
      <c r="XG32" s="206"/>
      <c r="XH32" s="206"/>
      <c r="XI32" s="206"/>
      <c r="XJ32" s="206"/>
      <c r="XK32" s="206"/>
      <c r="XL32" s="206"/>
      <c r="XM32" s="206"/>
      <c r="XN32" s="206"/>
      <c r="XO32" s="206"/>
      <c r="XP32" s="206"/>
      <c r="XQ32" s="206"/>
      <c r="XR32" s="206"/>
      <c r="XS32" s="206"/>
      <c r="XT32" s="206"/>
      <c r="XU32" s="206"/>
      <c r="XV32" s="206"/>
      <c r="XW32" s="206"/>
      <c r="XX32" s="206"/>
      <c r="XY32" s="206"/>
      <c r="XZ32" s="206"/>
      <c r="YA32" s="206"/>
      <c r="YB32" s="206"/>
      <c r="YC32" s="206"/>
      <c r="YD32" s="206"/>
      <c r="YE32" s="206"/>
      <c r="YF32" s="206"/>
      <c r="YG32" s="206"/>
      <c r="YH32" s="206"/>
      <c r="YI32" s="206"/>
      <c r="YJ32" s="206"/>
      <c r="YK32" s="206"/>
      <c r="YL32" s="206"/>
      <c r="YM32" s="206"/>
      <c r="YN32" s="206"/>
      <c r="YO32" s="206"/>
      <c r="YP32" s="206"/>
      <c r="YQ32" s="206"/>
      <c r="YR32" s="206"/>
      <c r="YS32" s="206"/>
      <c r="YT32" s="206"/>
      <c r="YU32" s="206"/>
      <c r="YV32" s="206"/>
      <c r="YW32" s="206"/>
      <c r="YX32" s="206"/>
      <c r="YY32" s="206"/>
      <c r="YZ32" s="206"/>
      <c r="ZA32" s="206"/>
      <c r="ZB32" s="206"/>
      <c r="ZC32" s="206"/>
      <c r="ZD32" s="206"/>
      <c r="ZE32" s="206"/>
      <c r="ZF32" s="206"/>
      <c r="ZG32" s="206"/>
      <c r="ZH32" s="206"/>
      <c r="ZI32" s="206"/>
      <c r="ZJ32" s="206"/>
      <c r="ZK32" s="206"/>
      <c r="ZL32" s="206"/>
      <c r="ZM32" s="206"/>
      <c r="ZN32" s="206"/>
      <c r="ZO32" s="206"/>
      <c r="ZP32" s="206"/>
      <c r="ZQ32" s="206"/>
      <c r="ZR32" s="206"/>
      <c r="ZS32" s="206"/>
      <c r="ZT32" s="206"/>
      <c r="ZU32" s="206"/>
      <c r="ZV32" s="206"/>
      <c r="ZW32" s="206"/>
      <c r="ZX32" s="206"/>
      <c r="ZY32" s="206"/>
      <c r="ZZ32" s="206"/>
      <c r="AAA32" s="206"/>
      <c r="AAB32" s="206"/>
      <c r="AAC32" s="206"/>
      <c r="AAD32" s="206"/>
      <c r="AAE32" s="206"/>
      <c r="AAF32" s="206"/>
      <c r="AAG32" s="206"/>
      <c r="AAH32" s="206"/>
      <c r="AAI32" s="206"/>
      <c r="AAJ32" s="206"/>
      <c r="AAK32" s="206"/>
      <c r="AAL32" s="206"/>
      <c r="AAM32" s="206"/>
      <c r="AAN32" s="206"/>
      <c r="AAO32" s="206"/>
      <c r="AAP32" s="206"/>
      <c r="AAQ32" s="206"/>
      <c r="AAR32" s="206"/>
      <c r="AAS32" s="206"/>
      <c r="AAT32" s="206"/>
      <c r="AAU32" s="206"/>
      <c r="AAV32" s="206"/>
      <c r="AAW32" s="206"/>
      <c r="AAX32" s="206"/>
      <c r="AAY32" s="206"/>
      <c r="AAZ32" s="206"/>
      <c r="ABA32" s="206"/>
      <c r="ABB32" s="206"/>
      <c r="ABC32" s="206"/>
      <c r="ABD32" s="206"/>
      <c r="ABE32" s="206"/>
      <c r="ABF32" s="206"/>
      <c r="ABG32" s="206"/>
      <c r="ABH32" s="206"/>
      <c r="ABI32" s="206"/>
      <c r="ABJ32" s="206"/>
      <c r="ABK32" s="206"/>
      <c r="ABL32" s="206"/>
      <c r="ABM32" s="206"/>
      <c r="ABN32" s="206"/>
      <c r="ABO32" s="206"/>
      <c r="ABP32" s="206"/>
      <c r="ABQ32" s="206"/>
      <c r="ABR32" s="206"/>
      <c r="ABS32" s="206"/>
      <c r="ABT32" s="206"/>
      <c r="ABU32" s="206"/>
      <c r="ABV32" s="206"/>
      <c r="ABW32" s="206"/>
      <c r="ABX32" s="206"/>
      <c r="ABY32" s="206"/>
      <c r="ABZ32" s="206"/>
      <c r="ACA32" s="206"/>
      <c r="ACB32" s="206"/>
      <c r="ACC32" s="206"/>
      <c r="ACD32" s="206"/>
      <c r="ACE32" s="206"/>
      <c r="ACF32" s="206"/>
      <c r="ACG32" s="206"/>
      <c r="ACH32" s="206"/>
      <c r="ACI32" s="206"/>
      <c r="ACJ32" s="206"/>
      <c r="ACK32" s="206"/>
      <c r="ACL32" s="206"/>
      <c r="ACM32" s="206"/>
      <c r="ACN32" s="206"/>
      <c r="ACO32" s="206"/>
      <c r="ACP32" s="206"/>
      <c r="ACQ32" s="206"/>
      <c r="ACR32" s="206"/>
      <c r="ACS32" s="206"/>
      <c r="ACT32" s="206"/>
      <c r="ACU32" s="206"/>
      <c r="ACV32" s="206"/>
      <c r="ACW32" s="206"/>
      <c r="ACX32" s="206"/>
      <c r="ACY32" s="206"/>
      <c r="ACZ32" s="206"/>
      <c r="ADA32" s="206"/>
      <c r="ADB32" s="206"/>
      <c r="ADC32" s="206"/>
      <c r="ADD32" s="206"/>
      <c r="ADE32" s="206"/>
      <c r="ADF32" s="206"/>
      <c r="ADG32" s="206"/>
      <c r="ADH32" s="206"/>
      <c r="ADI32" s="206"/>
      <c r="ADJ32" s="206"/>
      <c r="ADK32" s="206"/>
      <c r="ADL32" s="206"/>
      <c r="ADM32" s="206"/>
      <c r="ADN32" s="206"/>
      <c r="ADO32" s="206"/>
      <c r="ADP32" s="206"/>
      <c r="ADQ32" s="206"/>
      <c r="ADR32" s="206"/>
      <c r="ADS32" s="206"/>
      <c r="ADT32" s="206"/>
      <c r="ADU32" s="206"/>
      <c r="ADV32" s="206"/>
      <c r="ADW32" s="206"/>
      <c r="ADX32" s="206"/>
      <c r="ADY32" s="206"/>
      <c r="ADZ32" s="206"/>
      <c r="AEA32" s="206"/>
      <c r="AEB32" s="206"/>
      <c r="AEC32" s="206"/>
      <c r="AED32" s="206"/>
      <c r="AEE32" s="206"/>
      <c r="AEF32" s="206"/>
      <c r="AEG32" s="206"/>
      <c r="AEH32" s="206"/>
      <c r="AEI32" s="206"/>
      <c r="AEJ32" s="206"/>
      <c r="AEK32" s="206"/>
      <c r="AEL32" s="206"/>
      <c r="AEM32" s="206"/>
      <c r="AEN32" s="206"/>
      <c r="AEO32" s="206"/>
      <c r="AEP32" s="206"/>
      <c r="AEQ32" s="206"/>
      <c r="AER32" s="206"/>
      <c r="AES32" s="206"/>
      <c r="AET32" s="206"/>
      <c r="AEU32" s="206"/>
      <c r="AEV32" s="206"/>
      <c r="AEW32" s="206"/>
      <c r="AEX32" s="206"/>
      <c r="AEY32" s="206"/>
      <c r="AEZ32" s="206"/>
      <c r="AFA32" s="206"/>
      <c r="AFB32" s="206"/>
      <c r="AFC32" s="206"/>
      <c r="AFD32" s="206"/>
      <c r="AFE32" s="206"/>
      <c r="AFF32" s="206"/>
      <c r="AFG32" s="206"/>
      <c r="AFH32" s="206"/>
      <c r="AFI32" s="206"/>
      <c r="AFJ32" s="206"/>
      <c r="AFK32" s="206"/>
      <c r="AFL32" s="206"/>
      <c r="AFM32" s="206"/>
      <c r="AFN32" s="206"/>
      <c r="AFO32" s="206"/>
      <c r="AFP32" s="206"/>
      <c r="AFQ32" s="206"/>
      <c r="AFR32" s="206"/>
      <c r="AFS32" s="206"/>
      <c r="AFT32" s="206"/>
      <c r="AFU32" s="206"/>
      <c r="AFV32" s="206"/>
      <c r="AFW32" s="206"/>
      <c r="AFX32" s="206"/>
      <c r="AFY32" s="206"/>
      <c r="AFZ32" s="206"/>
      <c r="AGA32" s="206"/>
      <c r="AGB32" s="206"/>
      <c r="AGC32" s="206"/>
      <c r="AGD32" s="206"/>
      <c r="AGE32" s="206"/>
      <c r="AGF32" s="206"/>
      <c r="AGG32" s="206"/>
      <c r="AGH32" s="206"/>
      <c r="AGI32" s="206"/>
      <c r="AGJ32" s="206"/>
      <c r="AGK32" s="206"/>
      <c r="AGL32" s="206"/>
      <c r="AGM32" s="206"/>
      <c r="AGN32" s="206"/>
      <c r="AGO32" s="206"/>
      <c r="AGP32" s="206"/>
      <c r="AGQ32" s="206"/>
      <c r="AGR32" s="206"/>
      <c r="AGS32" s="206"/>
      <c r="AGT32" s="206"/>
      <c r="AGU32" s="206"/>
      <c r="AGV32" s="206"/>
      <c r="AGW32" s="206"/>
      <c r="AGX32" s="206"/>
      <c r="AGY32" s="206"/>
      <c r="AGZ32" s="206"/>
      <c r="AHA32" s="206"/>
      <c r="AHB32" s="206"/>
      <c r="AHC32" s="206"/>
      <c r="AHD32" s="206"/>
      <c r="AHE32" s="206"/>
      <c r="AHF32" s="206"/>
      <c r="AHG32" s="206"/>
      <c r="AHH32" s="206"/>
      <c r="AHI32" s="206"/>
      <c r="AHJ32" s="206"/>
      <c r="AHK32" s="206"/>
      <c r="AHL32" s="206"/>
      <c r="AHM32" s="206"/>
      <c r="AHN32" s="206"/>
      <c r="AHO32" s="206"/>
      <c r="AHP32" s="206"/>
      <c r="AHQ32" s="206"/>
      <c r="AHR32" s="206"/>
      <c r="AHS32" s="206"/>
      <c r="AHT32" s="206"/>
      <c r="AHU32" s="206"/>
      <c r="AHV32" s="206"/>
      <c r="AHW32" s="206"/>
      <c r="AHX32" s="206"/>
      <c r="AHY32" s="206"/>
      <c r="AHZ32" s="206"/>
      <c r="AIA32" s="206"/>
      <c r="AIB32" s="206"/>
      <c r="AIC32" s="206"/>
      <c r="AID32" s="206"/>
      <c r="AIE32" s="206"/>
      <c r="AIF32" s="206"/>
      <c r="AIG32" s="206"/>
      <c r="AIH32" s="206"/>
      <c r="AII32" s="206"/>
      <c r="AIJ32" s="206"/>
      <c r="AIK32" s="206"/>
      <c r="AIL32" s="206"/>
      <c r="AIM32" s="206"/>
      <c r="AIN32" s="206"/>
      <c r="AIO32" s="206"/>
      <c r="AIP32" s="206"/>
      <c r="AIQ32" s="206"/>
      <c r="AIR32" s="206"/>
      <c r="AIS32" s="206"/>
      <c r="AIT32" s="206"/>
      <c r="AIU32" s="206"/>
      <c r="AIV32" s="206"/>
      <c r="AIW32" s="206"/>
      <c r="AIX32" s="206"/>
      <c r="AIY32" s="206"/>
      <c r="AIZ32" s="206"/>
      <c r="AJA32" s="206"/>
      <c r="AJB32" s="206"/>
      <c r="AJC32" s="206"/>
      <c r="AJD32" s="206"/>
      <c r="AJE32" s="206"/>
      <c r="AJF32" s="206"/>
      <c r="AJG32" s="206"/>
      <c r="AJH32" s="206"/>
      <c r="AJI32" s="206"/>
      <c r="AJJ32" s="206"/>
      <c r="AJK32" s="206"/>
      <c r="AJL32" s="206"/>
      <c r="AJM32" s="206"/>
      <c r="AJN32" s="206"/>
      <c r="AJO32" s="206"/>
      <c r="AJP32" s="206"/>
      <c r="AJQ32" s="206"/>
      <c r="AJR32" s="206"/>
      <c r="AJS32" s="206"/>
      <c r="AJT32" s="206"/>
      <c r="AJU32" s="206"/>
      <c r="AJV32" s="206"/>
      <c r="AJW32" s="206"/>
      <c r="AJX32" s="206"/>
      <c r="AJY32" s="206"/>
      <c r="AJZ32" s="206"/>
      <c r="AKA32" s="206"/>
      <c r="AKB32" s="206"/>
      <c r="AKC32" s="206"/>
      <c r="AKD32" s="206"/>
      <c r="AKE32" s="206"/>
      <c r="AKF32" s="206"/>
      <c r="AKG32" s="206"/>
      <c r="AKH32" s="206"/>
      <c r="AKI32" s="206"/>
      <c r="AKJ32" s="206"/>
      <c r="AKK32" s="206"/>
      <c r="AKL32" s="206"/>
      <c r="AKM32" s="206"/>
      <c r="AKN32" s="206"/>
      <c r="AKO32" s="206"/>
      <c r="AKP32" s="206"/>
      <c r="AKQ32" s="206"/>
      <c r="AKR32" s="206"/>
      <c r="AKS32" s="206"/>
      <c r="AKT32" s="206"/>
      <c r="AKU32" s="206"/>
      <c r="AKV32" s="206"/>
      <c r="AKW32" s="206"/>
      <c r="AKX32" s="206"/>
      <c r="AKY32" s="206"/>
      <c r="AKZ32" s="206"/>
      <c r="ALA32" s="206"/>
      <c r="ALB32" s="206"/>
      <c r="ALC32" s="206"/>
      <c r="ALD32" s="206"/>
      <c r="ALE32" s="206"/>
      <c r="ALF32" s="206"/>
      <c r="ALG32" s="206"/>
      <c r="ALH32" s="206"/>
      <c r="ALI32" s="206"/>
      <c r="ALJ32" s="206"/>
      <c r="ALK32" s="206"/>
      <c r="ALL32" s="206"/>
      <c r="ALM32" s="206"/>
      <c r="ALN32" s="206"/>
      <c r="ALO32" s="206"/>
      <c r="ALP32" s="206"/>
      <c r="ALQ32" s="206"/>
      <c r="ALR32" s="206"/>
      <c r="ALS32" s="206"/>
      <c r="ALT32" s="206"/>
      <c r="ALU32" s="206"/>
      <c r="ALV32" s="206"/>
      <c r="ALW32" s="206"/>
      <c r="ALX32" s="206"/>
      <c r="ALY32" s="206"/>
      <c r="ALZ32" s="206"/>
      <c r="AMA32" s="206"/>
    </row>
    <row r="33" spans="1:1024" ht="14.25">
      <c r="A33" s="222" t="s">
        <v>21</v>
      </c>
      <c r="B33" s="222" t="s">
        <v>589</v>
      </c>
      <c r="C33" s="222" t="s">
        <v>590</v>
      </c>
      <c r="D33" s="222"/>
      <c r="E33" s="224"/>
      <c r="F33" s="245" t="s">
        <v>440</v>
      </c>
      <c r="G33" s="246" t="s">
        <v>591</v>
      </c>
      <c r="H33" s="224">
        <v>9</v>
      </c>
      <c r="I33" s="222" t="s">
        <v>26</v>
      </c>
      <c r="J33" s="236">
        <v>1.17E-2</v>
      </c>
      <c r="K33" s="216">
        <f>SUM(J33*H33)</f>
        <v>0.1053</v>
      </c>
      <c r="L33" s="226"/>
      <c r="M33" s="237">
        <v>1.17E-2</v>
      </c>
      <c r="N33" s="216">
        <f>SUM(M33*H33)</f>
        <v>0.1053</v>
      </c>
      <c r="O33" s="226"/>
      <c r="P33" s="238">
        <v>9100</v>
      </c>
      <c r="Q33" s="220" t="s">
        <v>882</v>
      </c>
      <c r="R33" s="221"/>
      <c r="S33" s="221"/>
      <c r="T33" s="222" t="s">
        <v>883</v>
      </c>
      <c r="U33" s="206" t="s">
        <v>416</v>
      </c>
      <c r="V33" s="239" t="s">
        <v>593</v>
      </c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  <c r="IJ33" s="206"/>
      <c r="IK33" s="206"/>
      <c r="IL33" s="206"/>
      <c r="IM33" s="206"/>
      <c r="IN33" s="206"/>
      <c r="IO33" s="206"/>
      <c r="IP33" s="206"/>
      <c r="IQ33" s="206"/>
      <c r="IR33" s="206"/>
      <c r="IS33" s="206"/>
      <c r="IT33" s="206"/>
      <c r="IU33" s="206"/>
      <c r="IV33" s="206"/>
      <c r="IW33" s="206"/>
      <c r="IX33" s="206"/>
      <c r="IY33" s="206"/>
      <c r="IZ33" s="206"/>
      <c r="JA33" s="206"/>
      <c r="JB33" s="206"/>
      <c r="JC33" s="206"/>
      <c r="JD33" s="206"/>
      <c r="JE33" s="206"/>
      <c r="JF33" s="206"/>
      <c r="JG33" s="206"/>
      <c r="JH33" s="206"/>
      <c r="JI33" s="206"/>
      <c r="JJ33" s="206"/>
      <c r="JK33" s="206"/>
      <c r="JL33" s="206"/>
      <c r="JM33" s="206"/>
      <c r="JN33" s="206"/>
      <c r="JO33" s="206"/>
      <c r="JP33" s="206"/>
      <c r="JQ33" s="206"/>
      <c r="JR33" s="206"/>
      <c r="JS33" s="206"/>
      <c r="JT33" s="206"/>
      <c r="JU33" s="206"/>
      <c r="JV33" s="206"/>
      <c r="JW33" s="206"/>
      <c r="JX33" s="206"/>
      <c r="JY33" s="206"/>
      <c r="JZ33" s="206"/>
      <c r="KA33" s="206"/>
      <c r="KB33" s="206"/>
      <c r="KC33" s="206"/>
      <c r="KD33" s="206"/>
      <c r="KE33" s="206"/>
      <c r="KF33" s="206"/>
      <c r="KG33" s="206"/>
      <c r="KH33" s="206"/>
      <c r="KI33" s="206"/>
      <c r="KJ33" s="206"/>
      <c r="KK33" s="206"/>
      <c r="KL33" s="206"/>
      <c r="KM33" s="206"/>
      <c r="KN33" s="206"/>
      <c r="KO33" s="206"/>
      <c r="KP33" s="206"/>
      <c r="KQ33" s="206"/>
      <c r="KR33" s="206"/>
      <c r="KS33" s="206"/>
      <c r="KT33" s="206"/>
      <c r="KU33" s="206"/>
      <c r="KV33" s="206"/>
      <c r="KW33" s="206"/>
      <c r="KX33" s="206"/>
      <c r="KY33" s="206"/>
      <c r="KZ33" s="206"/>
      <c r="LA33" s="206"/>
      <c r="LB33" s="206"/>
      <c r="LC33" s="206"/>
      <c r="LD33" s="206"/>
      <c r="LE33" s="206"/>
      <c r="LF33" s="206"/>
      <c r="LG33" s="206"/>
      <c r="LH33" s="206"/>
      <c r="LI33" s="206"/>
      <c r="LJ33" s="206"/>
      <c r="LK33" s="206"/>
      <c r="LL33" s="206"/>
      <c r="LM33" s="206"/>
      <c r="LN33" s="206"/>
      <c r="LO33" s="206"/>
      <c r="LP33" s="206"/>
      <c r="LQ33" s="206"/>
      <c r="LR33" s="206"/>
      <c r="LS33" s="206"/>
      <c r="LT33" s="206"/>
      <c r="LU33" s="206"/>
      <c r="LV33" s="206"/>
      <c r="LW33" s="206"/>
      <c r="LX33" s="206"/>
      <c r="LY33" s="206"/>
      <c r="LZ33" s="206"/>
      <c r="MA33" s="206"/>
      <c r="MB33" s="206"/>
      <c r="MC33" s="206"/>
      <c r="MD33" s="206"/>
      <c r="ME33" s="206"/>
      <c r="MF33" s="206"/>
      <c r="MG33" s="206"/>
      <c r="MH33" s="206"/>
      <c r="MI33" s="206"/>
      <c r="MJ33" s="206"/>
      <c r="MK33" s="206"/>
      <c r="ML33" s="206"/>
      <c r="MM33" s="206"/>
      <c r="MN33" s="206"/>
      <c r="MO33" s="206"/>
      <c r="MP33" s="206"/>
      <c r="MQ33" s="206"/>
      <c r="MR33" s="206"/>
      <c r="MS33" s="206"/>
      <c r="MT33" s="206"/>
      <c r="MU33" s="206"/>
      <c r="MV33" s="206"/>
      <c r="MW33" s="206"/>
      <c r="MX33" s="206"/>
      <c r="MY33" s="206"/>
      <c r="MZ33" s="206"/>
      <c r="NA33" s="206"/>
      <c r="NB33" s="206"/>
      <c r="NC33" s="206"/>
      <c r="ND33" s="206"/>
      <c r="NE33" s="206"/>
      <c r="NF33" s="206"/>
      <c r="NG33" s="206"/>
      <c r="NH33" s="206"/>
      <c r="NI33" s="206"/>
      <c r="NJ33" s="206"/>
      <c r="NK33" s="206"/>
      <c r="NL33" s="206"/>
      <c r="NM33" s="206"/>
      <c r="NN33" s="206"/>
      <c r="NO33" s="206"/>
      <c r="NP33" s="206"/>
      <c r="NQ33" s="206"/>
      <c r="NR33" s="206"/>
      <c r="NS33" s="206"/>
      <c r="NT33" s="206"/>
      <c r="NU33" s="206"/>
      <c r="NV33" s="206"/>
      <c r="NW33" s="206"/>
      <c r="NX33" s="206"/>
      <c r="NY33" s="206"/>
      <c r="NZ33" s="206"/>
      <c r="OA33" s="206"/>
      <c r="OB33" s="206"/>
      <c r="OC33" s="206"/>
      <c r="OD33" s="206"/>
      <c r="OE33" s="206"/>
      <c r="OF33" s="206"/>
      <c r="OG33" s="206"/>
      <c r="OH33" s="206"/>
      <c r="OI33" s="206"/>
      <c r="OJ33" s="206"/>
      <c r="OK33" s="206"/>
      <c r="OL33" s="206"/>
      <c r="OM33" s="206"/>
      <c r="ON33" s="206"/>
      <c r="OO33" s="206"/>
      <c r="OP33" s="206"/>
      <c r="OQ33" s="206"/>
      <c r="OR33" s="206"/>
      <c r="OS33" s="206"/>
      <c r="OT33" s="206"/>
      <c r="OU33" s="206"/>
      <c r="OV33" s="206"/>
      <c r="OW33" s="206"/>
      <c r="OX33" s="206"/>
      <c r="OY33" s="206"/>
      <c r="OZ33" s="206"/>
      <c r="PA33" s="206"/>
      <c r="PB33" s="206"/>
      <c r="PC33" s="206"/>
      <c r="PD33" s="206"/>
      <c r="PE33" s="206"/>
      <c r="PF33" s="206"/>
      <c r="PG33" s="206"/>
      <c r="PH33" s="206"/>
      <c r="PI33" s="206"/>
      <c r="PJ33" s="206"/>
      <c r="PK33" s="206"/>
      <c r="PL33" s="206"/>
      <c r="PM33" s="206"/>
      <c r="PN33" s="206"/>
      <c r="PO33" s="206"/>
      <c r="PP33" s="206"/>
      <c r="PQ33" s="206"/>
      <c r="PR33" s="206"/>
      <c r="PS33" s="206"/>
      <c r="PT33" s="206"/>
      <c r="PU33" s="206"/>
      <c r="PV33" s="206"/>
      <c r="PW33" s="206"/>
      <c r="PX33" s="206"/>
      <c r="PY33" s="206"/>
      <c r="PZ33" s="206"/>
      <c r="QA33" s="206"/>
      <c r="QB33" s="206"/>
      <c r="QC33" s="206"/>
      <c r="QD33" s="206"/>
      <c r="QE33" s="206"/>
      <c r="QF33" s="206"/>
      <c r="QG33" s="206"/>
      <c r="QH33" s="206"/>
      <c r="QI33" s="206"/>
      <c r="QJ33" s="206"/>
      <c r="QK33" s="206"/>
      <c r="QL33" s="206"/>
      <c r="QM33" s="206"/>
      <c r="QN33" s="206"/>
      <c r="QO33" s="206"/>
      <c r="QP33" s="206"/>
      <c r="QQ33" s="206"/>
      <c r="QR33" s="206"/>
      <c r="QS33" s="206"/>
      <c r="QT33" s="206"/>
      <c r="QU33" s="206"/>
      <c r="QV33" s="206"/>
      <c r="QW33" s="206"/>
      <c r="QX33" s="206"/>
      <c r="QY33" s="206"/>
      <c r="QZ33" s="206"/>
      <c r="RA33" s="206"/>
      <c r="RB33" s="206"/>
      <c r="RC33" s="206"/>
      <c r="RD33" s="206"/>
      <c r="RE33" s="206"/>
      <c r="RF33" s="206"/>
      <c r="RG33" s="206"/>
      <c r="RH33" s="206"/>
      <c r="RI33" s="206"/>
      <c r="RJ33" s="206"/>
      <c r="RK33" s="206"/>
      <c r="RL33" s="206"/>
      <c r="RM33" s="206"/>
      <c r="RN33" s="206"/>
      <c r="RO33" s="206"/>
      <c r="RP33" s="206"/>
      <c r="RQ33" s="206"/>
      <c r="RR33" s="206"/>
      <c r="RS33" s="206"/>
      <c r="RT33" s="206"/>
      <c r="RU33" s="206"/>
      <c r="RV33" s="206"/>
      <c r="RW33" s="206"/>
      <c r="RX33" s="206"/>
      <c r="RY33" s="206"/>
      <c r="RZ33" s="206"/>
      <c r="SA33" s="206"/>
      <c r="SB33" s="206"/>
      <c r="SC33" s="206"/>
      <c r="SD33" s="206"/>
      <c r="SE33" s="206"/>
      <c r="SF33" s="206"/>
      <c r="SG33" s="206"/>
      <c r="SH33" s="206"/>
      <c r="SI33" s="206"/>
      <c r="SJ33" s="206"/>
      <c r="SK33" s="206"/>
      <c r="SL33" s="206"/>
      <c r="SM33" s="206"/>
      <c r="SN33" s="206"/>
      <c r="SO33" s="206"/>
      <c r="SP33" s="206"/>
      <c r="SQ33" s="206"/>
      <c r="SR33" s="206"/>
      <c r="SS33" s="206"/>
      <c r="ST33" s="206"/>
      <c r="SU33" s="206"/>
      <c r="SV33" s="206"/>
      <c r="SW33" s="206"/>
      <c r="SX33" s="206"/>
      <c r="SY33" s="206"/>
      <c r="SZ33" s="206"/>
      <c r="TA33" s="206"/>
      <c r="TB33" s="206"/>
      <c r="TC33" s="206"/>
      <c r="TD33" s="206"/>
      <c r="TE33" s="206"/>
      <c r="TF33" s="206"/>
      <c r="TG33" s="206"/>
      <c r="TH33" s="206"/>
      <c r="TI33" s="206"/>
      <c r="TJ33" s="206"/>
      <c r="TK33" s="206"/>
      <c r="TL33" s="206"/>
      <c r="TM33" s="206"/>
      <c r="TN33" s="206"/>
      <c r="TO33" s="206"/>
      <c r="TP33" s="206"/>
      <c r="TQ33" s="206"/>
      <c r="TR33" s="206"/>
      <c r="TS33" s="206"/>
      <c r="TT33" s="206"/>
      <c r="TU33" s="206"/>
      <c r="TV33" s="206"/>
      <c r="TW33" s="206"/>
      <c r="TX33" s="206"/>
      <c r="TY33" s="206"/>
      <c r="TZ33" s="206"/>
      <c r="UA33" s="206"/>
      <c r="UB33" s="206"/>
      <c r="UC33" s="206"/>
      <c r="UD33" s="206"/>
      <c r="UE33" s="206"/>
      <c r="UF33" s="206"/>
      <c r="UG33" s="206"/>
      <c r="UH33" s="206"/>
      <c r="UI33" s="206"/>
      <c r="UJ33" s="206"/>
      <c r="UK33" s="206"/>
      <c r="UL33" s="206"/>
      <c r="UM33" s="206"/>
      <c r="UN33" s="206"/>
      <c r="UO33" s="206"/>
      <c r="UP33" s="206"/>
      <c r="UQ33" s="206"/>
      <c r="UR33" s="206"/>
      <c r="US33" s="206"/>
      <c r="UT33" s="206"/>
      <c r="UU33" s="206"/>
      <c r="UV33" s="206"/>
      <c r="UW33" s="206"/>
      <c r="UX33" s="206"/>
      <c r="UY33" s="206"/>
      <c r="UZ33" s="206"/>
      <c r="VA33" s="206"/>
      <c r="VB33" s="206"/>
      <c r="VC33" s="206"/>
      <c r="VD33" s="206"/>
      <c r="VE33" s="206"/>
      <c r="VF33" s="206"/>
      <c r="VG33" s="206"/>
      <c r="VH33" s="206"/>
      <c r="VI33" s="206"/>
      <c r="VJ33" s="206"/>
      <c r="VK33" s="206"/>
      <c r="VL33" s="206"/>
      <c r="VM33" s="206"/>
      <c r="VN33" s="206"/>
      <c r="VO33" s="206"/>
      <c r="VP33" s="206"/>
      <c r="VQ33" s="206"/>
      <c r="VR33" s="206"/>
      <c r="VS33" s="206"/>
      <c r="VT33" s="206"/>
      <c r="VU33" s="206"/>
      <c r="VV33" s="206"/>
      <c r="VW33" s="206"/>
      <c r="VX33" s="206"/>
      <c r="VY33" s="206"/>
      <c r="VZ33" s="206"/>
      <c r="WA33" s="206"/>
      <c r="WB33" s="206"/>
      <c r="WC33" s="206"/>
      <c r="WD33" s="206"/>
      <c r="WE33" s="206"/>
      <c r="WF33" s="206"/>
      <c r="WG33" s="206"/>
      <c r="WH33" s="206"/>
      <c r="WI33" s="206"/>
      <c r="WJ33" s="206"/>
      <c r="WK33" s="206"/>
      <c r="WL33" s="206"/>
      <c r="WM33" s="206"/>
      <c r="WN33" s="206"/>
      <c r="WO33" s="206"/>
      <c r="WP33" s="206"/>
      <c r="WQ33" s="206"/>
      <c r="WR33" s="206"/>
      <c r="WS33" s="206"/>
      <c r="WT33" s="206"/>
      <c r="WU33" s="206"/>
      <c r="WV33" s="206"/>
      <c r="WW33" s="206"/>
      <c r="WX33" s="206"/>
      <c r="WY33" s="206"/>
      <c r="WZ33" s="206"/>
      <c r="XA33" s="206"/>
      <c r="XB33" s="206"/>
      <c r="XC33" s="206"/>
      <c r="XD33" s="206"/>
      <c r="XE33" s="206"/>
      <c r="XF33" s="206"/>
      <c r="XG33" s="206"/>
      <c r="XH33" s="206"/>
      <c r="XI33" s="206"/>
      <c r="XJ33" s="206"/>
      <c r="XK33" s="206"/>
      <c r="XL33" s="206"/>
      <c r="XM33" s="206"/>
      <c r="XN33" s="206"/>
      <c r="XO33" s="206"/>
      <c r="XP33" s="206"/>
      <c r="XQ33" s="206"/>
      <c r="XR33" s="206"/>
      <c r="XS33" s="206"/>
      <c r="XT33" s="206"/>
      <c r="XU33" s="206"/>
      <c r="XV33" s="206"/>
      <c r="XW33" s="206"/>
      <c r="XX33" s="206"/>
      <c r="XY33" s="206"/>
      <c r="XZ33" s="206"/>
      <c r="YA33" s="206"/>
      <c r="YB33" s="206"/>
      <c r="YC33" s="206"/>
      <c r="YD33" s="206"/>
      <c r="YE33" s="206"/>
      <c r="YF33" s="206"/>
      <c r="YG33" s="206"/>
      <c r="YH33" s="206"/>
      <c r="YI33" s="206"/>
      <c r="YJ33" s="206"/>
      <c r="YK33" s="206"/>
      <c r="YL33" s="206"/>
      <c r="YM33" s="206"/>
      <c r="YN33" s="206"/>
      <c r="YO33" s="206"/>
      <c r="YP33" s="206"/>
      <c r="YQ33" s="206"/>
      <c r="YR33" s="206"/>
      <c r="YS33" s="206"/>
      <c r="YT33" s="206"/>
      <c r="YU33" s="206"/>
      <c r="YV33" s="206"/>
      <c r="YW33" s="206"/>
      <c r="YX33" s="206"/>
      <c r="YY33" s="206"/>
      <c r="YZ33" s="206"/>
      <c r="ZA33" s="206"/>
      <c r="ZB33" s="206"/>
      <c r="ZC33" s="206"/>
      <c r="ZD33" s="206"/>
      <c r="ZE33" s="206"/>
      <c r="ZF33" s="206"/>
      <c r="ZG33" s="206"/>
      <c r="ZH33" s="206"/>
      <c r="ZI33" s="206"/>
      <c r="ZJ33" s="206"/>
      <c r="ZK33" s="206"/>
      <c r="ZL33" s="206"/>
      <c r="ZM33" s="206"/>
      <c r="ZN33" s="206"/>
      <c r="ZO33" s="206"/>
      <c r="ZP33" s="206"/>
      <c r="ZQ33" s="206"/>
      <c r="ZR33" s="206"/>
      <c r="ZS33" s="206"/>
      <c r="ZT33" s="206"/>
      <c r="ZU33" s="206"/>
      <c r="ZV33" s="206"/>
      <c r="ZW33" s="206"/>
      <c r="ZX33" s="206"/>
      <c r="ZY33" s="206"/>
      <c r="ZZ33" s="206"/>
      <c r="AAA33" s="206"/>
      <c r="AAB33" s="206"/>
      <c r="AAC33" s="206"/>
      <c r="AAD33" s="206"/>
      <c r="AAE33" s="206"/>
      <c r="AAF33" s="206"/>
      <c r="AAG33" s="206"/>
      <c r="AAH33" s="206"/>
      <c r="AAI33" s="206"/>
      <c r="AAJ33" s="206"/>
      <c r="AAK33" s="206"/>
      <c r="AAL33" s="206"/>
      <c r="AAM33" s="206"/>
      <c r="AAN33" s="206"/>
      <c r="AAO33" s="206"/>
      <c r="AAP33" s="206"/>
      <c r="AAQ33" s="206"/>
      <c r="AAR33" s="206"/>
      <c r="AAS33" s="206"/>
      <c r="AAT33" s="206"/>
      <c r="AAU33" s="206"/>
      <c r="AAV33" s="206"/>
      <c r="AAW33" s="206"/>
      <c r="AAX33" s="206"/>
      <c r="AAY33" s="206"/>
      <c r="AAZ33" s="206"/>
      <c r="ABA33" s="206"/>
      <c r="ABB33" s="206"/>
      <c r="ABC33" s="206"/>
      <c r="ABD33" s="206"/>
      <c r="ABE33" s="206"/>
      <c r="ABF33" s="206"/>
      <c r="ABG33" s="206"/>
      <c r="ABH33" s="206"/>
      <c r="ABI33" s="206"/>
      <c r="ABJ33" s="206"/>
      <c r="ABK33" s="206"/>
      <c r="ABL33" s="206"/>
      <c r="ABM33" s="206"/>
      <c r="ABN33" s="206"/>
      <c r="ABO33" s="206"/>
      <c r="ABP33" s="206"/>
      <c r="ABQ33" s="206"/>
      <c r="ABR33" s="206"/>
      <c r="ABS33" s="206"/>
      <c r="ABT33" s="206"/>
      <c r="ABU33" s="206"/>
      <c r="ABV33" s="206"/>
      <c r="ABW33" s="206"/>
      <c r="ABX33" s="206"/>
      <c r="ABY33" s="206"/>
      <c r="ABZ33" s="206"/>
      <c r="ACA33" s="206"/>
      <c r="ACB33" s="206"/>
      <c r="ACC33" s="206"/>
      <c r="ACD33" s="206"/>
      <c r="ACE33" s="206"/>
      <c r="ACF33" s="206"/>
      <c r="ACG33" s="206"/>
      <c r="ACH33" s="206"/>
      <c r="ACI33" s="206"/>
      <c r="ACJ33" s="206"/>
      <c r="ACK33" s="206"/>
      <c r="ACL33" s="206"/>
      <c r="ACM33" s="206"/>
      <c r="ACN33" s="206"/>
      <c r="ACO33" s="206"/>
      <c r="ACP33" s="206"/>
      <c r="ACQ33" s="206"/>
      <c r="ACR33" s="206"/>
      <c r="ACS33" s="206"/>
      <c r="ACT33" s="206"/>
      <c r="ACU33" s="206"/>
      <c r="ACV33" s="206"/>
      <c r="ACW33" s="206"/>
      <c r="ACX33" s="206"/>
      <c r="ACY33" s="206"/>
      <c r="ACZ33" s="206"/>
      <c r="ADA33" s="206"/>
      <c r="ADB33" s="206"/>
      <c r="ADC33" s="206"/>
      <c r="ADD33" s="206"/>
      <c r="ADE33" s="206"/>
      <c r="ADF33" s="206"/>
      <c r="ADG33" s="206"/>
      <c r="ADH33" s="206"/>
      <c r="ADI33" s="206"/>
      <c r="ADJ33" s="206"/>
      <c r="ADK33" s="206"/>
      <c r="ADL33" s="206"/>
      <c r="ADM33" s="206"/>
      <c r="ADN33" s="206"/>
      <c r="ADO33" s="206"/>
      <c r="ADP33" s="206"/>
      <c r="ADQ33" s="206"/>
      <c r="ADR33" s="206"/>
      <c r="ADS33" s="206"/>
      <c r="ADT33" s="206"/>
      <c r="ADU33" s="206"/>
      <c r="ADV33" s="206"/>
      <c r="ADW33" s="206"/>
      <c r="ADX33" s="206"/>
      <c r="ADY33" s="206"/>
      <c r="ADZ33" s="206"/>
      <c r="AEA33" s="206"/>
      <c r="AEB33" s="206"/>
      <c r="AEC33" s="206"/>
      <c r="AED33" s="206"/>
      <c r="AEE33" s="206"/>
      <c r="AEF33" s="206"/>
      <c r="AEG33" s="206"/>
      <c r="AEH33" s="206"/>
      <c r="AEI33" s="206"/>
      <c r="AEJ33" s="206"/>
      <c r="AEK33" s="206"/>
      <c r="AEL33" s="206"/>
      <c r="AEM33" s="206"/>
      <c r="AEN33" s="206"/>
      <c r="AEO33" s="206"/>
      <c r="AEP33" s="206"/>
      <c r="AEQ33" s="206"/>
      <c r="AER33" s="206"/>
      <c r="AES33" s="206"/>
      <c r="AET33" s="206"/>
      <c r="AEU33" s="206"/>
      <c r="AEV33" s="206"/>
      <c r="AEW33" s="206"/>
      <c r="AEX33" s="206"/>
      <c r="AEY33" s="206"/>
      <c r="AEZ33" s="206"/>
      <c r="AFA33" s="206"/>
      <c r="AFB33" s="206"/>
      <c r="AFC33" s="206"/>
      <c r="AFD33" s="206"/>
      <c r="AFE33" s="206"/>
      <c r="AFF33" s="206"/>
      <c r="AFG33" s="206"/>
      <c r="AFH33" s="206"/>
      <c r="AFI33" s="206"/>
      <c r="AFJ33" s="206"/>
      <c r="AFK33" s="206"/>
      <c r="AFL33" s="206"/>
      <c r="AFM33" s="206"/>
      <c r="AFN33" s="206"/>
      <c r="AFO33" s="206"/>
      <c r="AFP33" s="206"/>
      <c r="AFQ33" s="206"/>
      <c r="AFR33" s="206"/>
      <c r="AFS33" s="206"/>
      <c r="AFT33" s="206"/>
      <c r="AFU33" s="206"/>
      <c r="AFV33" s="206"/>
      <c r="AFW33" s="206"/>
      <c r="AFX33" s="206"/>
      <c r="AFY33" s="206"/>
      <c r="AFZ33" s="206"/>
      <c r="AGA33" s="206"/>
      <c r="AGB33" s="206"/>
      <c r="AGC33" s="206"/>
      <c r="AGD33" s="206"/>
      <c r="AGE33" s="206"/>
      <c r="AGF33" s="206"/>
      <c r="AGG33" s="206"/>
      <c r="AGH33" s="206"/>
      <c r="AGI33" s="206"/>
      <c r="AGJ33" s="206"/>
      <c r="AGK33" s="206"/>
      <c r="AGL33" s="206"/>
      <c r="AGM33" s="206"/>
      <c r="AGN33" s="206"/>
      <c r="AGO33" s="206"/>
      <c r="AGP33" s="206"/>
      <c r="AGQ33" s="206"/>
      <c r="AGR33" s="206"/>
      <c r="AGS33" s="206"/>
      <c r="AGT33" s="206"/>
      <c r="AGU33" s="206"/>
      <c r="AGV33" s="206"/>
      <c r="AGW33" s="206"/>
      <c r="AGX33" s="206"/>
      <c r="AGY33" s="206"/>
      <c r="AGZ33" s="206"/>
      <c r="AHA33" s="206"/>
      <c r="AHB33" s="206"/>
      <c r="AHC33" s="206"/>
      <c r="AHD33" s="206"/>
      <c r="AHE33" s="206"/>
      <c r="AHF33" s="206"/>
      <c r="AHG33" s="206"/>
      <c r="AHH33" s="206"/>
      <c r="AHI33" s="206"/>
      <c r="AHJ33" s="206"/>
      <c r="AHK33" s="206"/>
      <c r="AHL33" s="206"/>
      <c r="AHM33" s="206"/>
      <c r="AHN33" s="206"/>
      <c r="AHO33" s="206"/>
      <c r="AHP33" s="206"/>
      <c r="AHQ33" s="206"/>
      <c r="AHR33" s="206"/>
      <c r="AHS33" s="206"/>
      <c r="AHT33" s="206"/>
      <c r="AHU33" s="206"/>
      <c r="AHV33" s="206"/>
      <c r="AHW33" s="206"/>
      <c r="AHX33" s="206"/>
      <c r="AHY33" s="206"/>
      <c r="AHZ33" s="206"/>
      <c r="AIA33" s="206"/>
      <c r="AIB33" s="206"/>
      <c r="AIC33" s="206"/>
      <c r="AID33" s="206"/>
      <c r="AIE33" s="206"/>
      <c r="AIF33" s="206"/>
      <c r="AIG33" s="206"/>
      <c r="AIH33" s="206"/>
      <c r="AII33" s="206"/>
      <c r="AIJ33" s="206"/>
      <c r="AIK33" s="206"/>
      <c r="AIL33" s="206"/>
      <c r="AIM33" s="206"/>
      <c r="AIN33" s="206"/>
      <c r="AIO33" s="206"/>
      <c r="AIP33" s="206"/>
      <c r="AIQ33" s="206"/>
      <c r="AIR33" s="206"/>
      <c r="AIS33" s="206"/>
      <c r="AIT33" s="206"/>
      <c r="AIU33" s="206"/>
      <c r="AIV33" s="206"/>
      <c r="AIW33" s="206"/>
      <c r="AIX33" s="206"/>
      <c r="AIY33" s="206"/>
      <c r="AIZ33" s="206"/>
      <c r="AJA33" s="206"/>
      <c r="AJB33" s="206"/>
      <c r="AJC33" s="206"/>
      <c r="AJD33" s="206"/>
      <c r="AJE33" s="206"/>
      <c r="AJF33" s="206"/>
      <c r="AJG33" s="206"/>
      <c r="AJH33" s="206"/>
      <c r="AJI33" s="206"/>
      <c r="AJJ33" s="206"/>
      <c r="AJK33" s="206"/>
      <c r="AJL33" s="206"/>
      <c r="AJM33" s="206"/>
      <c r="AJN33" s="206"/>
      <c r="AJO33" s="206"/>
      <c r="AJP33" s="206"/>
      <c r="AJQ33" s="206"/>
      <c r="AJR33" s="206"/>
      <c r="AJS33" s="206"/>
      <c r="AJT33" s="206"/>
      <c r="AJU33" s="206"/>
      <c r="AJV33" s="206"/>
      <c r="AJW33" s="206"/>
      <c r="AJX33" s="206"/>
      <c r="AJY33" s="206"/>
      <c r="AJZ33" s="206"/>
      <c r="AKA33" s="206"/>
      <c r="AKB33" s="206"/>
      <c r="AKC33" s="206"/>
      <c r="AKD33" s="206"/>
      <c r="AKE33" s="206"/>
      <c r="AKF33" s="206"/>
      <c r="AKG33" s="206"/>
      <c r="AKH33" s="206"/>
      <c r="AKI33" s="206"/>
      <c r="AKJ33" s="206"/>
      <c r="AKK33" s="206"/>
      <c r="AKL33" s="206"/>
      <c r="AKM33" s="206"/>
      <c r="AKN33" s="206"/>
      <c r="AKO33" s="206"/>
      <c r="AKP33" s="206"/>
      <c r="AKQ33" s="206"/>
      <c r="AKR33" s="206"/>
      <c r="AKS33" s="206"/>
      <c r="AKT33" s="206"/>
      <c r="AKU33" s="206"/>
      <c r="AKV33" s="206"/>
      <c r="AKW33" s="206"/>
      <c r="AKX33" s="206"/>
      <c r="AKY33" s="206"/>
      <c r="AKZ33" s="206"/>
      <c r="ALA33" s="206"/>
      <c r="ALB33" s="206"/>
      <c r="ALC33" s="206"/>
      <c r="ALD33" s="206"/>
      <c r="ALE33" s="206"/>
      <c r="ALF33" s="206"/>
      <c r="ALG33" s="206"/>
      <c r="ALH33" s="206"/>
      <c r="ALI33" s="206"/>
      <c r="ALJ33" s="206"/>
      <c r="ALK33" s="206"/>
      <c r="ALL33" s="206"/>
      <c r="ALM33" s="206"/>
      <c r="ALN33" s="206"/>
      <c r="ALO33" s="206"/>
      <c r="ALP33" s="206"/>
      <c r="ALQ33" s="206"/>
      <c r="ALR33" s="206"/>
      <c r="ALS33" s="206"/>
      <c r="ALT33" s="206"/>
      <c r="ALU33" s="206"/>
      <c r="ALV33" s="206"/>
      <c r="ALW33" s="206"/>
      <c r="ALX33" s="206"/>
      <c r="ALY33" s="206"/>
      <c r="ALZ33" s="206"/>
      <c r="AMA33" s="206"/>
    </row>
    <row r="34" spans="1:1024" ht="14.2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47"/>
      <c r="S34" s="247"/>
      <c r="T34" s="207"/>
      <c r="U34" s="207"/>
      <c r="V34" s="20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  <c r="FE34" s="247"/>
      <c r="FF34" s="247"/>
      <c r="FG34" s="247"/>
      <c r="FH34" s="247"/>
      <c r="FI34" s="247"/>
      <c r="FJ34" s="247"/>
      <c r="FK34" s="247"/>
      <c r="FL34" s="247"/>
      <c r="FM34" s="247"/>
      <c r="FN34" s="247"/>
      <c r="FO34" s="247"/>
      <c r="FP34" s="247"/>
      <c r="FQ34" s="247"/>
      <c r="FR34" s="247"/>
      <c r="FS34" s="247"/>
      <c r="FT34" s="247"/>
      <c r="FU34" s="247"/>
      <c r="FV34" s="247"/>
      <c r="FW34" s="247"/>
      <c r="FX34" s="247"/>
      <c r="FY34" s="247"/>
      <c r="FZ34" s="247"/>
      <c r="GA34" s="247"/>
      <c r="GB34" s="247"/>
      <c r="GC34" s="247"/>
      <c r="GD34" s="247"/>
      <c r="GE34" s="247"/>
      <c r="GF34" s="247"/>
      <c r="GG34" s="247"/>
      <c r="GH34" s="247"/>
      <c r="GI34" s="247"/>
      <c r="GJ34" s="247"/>
      <c r="GK34" s="247"/>
      <c r="GL34" s="247"/>
      <c r="GM34" s="247"/>
      <c r="GN34" s="247"/>
      <c r="GO34" s="247"/>
      <c r="GP34" s="247"/>
      <c r="GQ34" s="247"/>
      <c r="GR34" s="247"/>
      <c r="GS34" s="247"/>
      <c r="GT34" s="247"/>
      <c r="GU34" s="247"/>
      <c r="GV34" s="247"/>
      <c r="GW34" s="247"/>
      <c r="GX34" s="247"/>
      <c r="GY34" s="247"/>
      <c r="GZ34" s="247"/>
      <c r="HA34" s="247"/>
      <c r="HB34" s="247"/>
      <c r="HC34" s="247"/>
      <c r="HD34" s="247"/>
      <c r="HE34" s="247"/>
      <c r="HF34" s="247"/>
      <c r="HG34" s="247"/>
      <c r="HH34" s="247"/>
      <c r="HI34" s="247"/>
      <c r="HJ34" s="247"/>
      <c r="HK34" s="247"/>
      <c r="HL34" s="247"/>
      <c r="HM34" s="247"/>
      <c r="HN34" s="247"/>
      <c r="HO34" s="247"/>
      <c r="HP34" s="247"/>
      <c r="HQ34" s="247"/>
      <c r="HR34" s="247"/>
      <c r="HS34" s="247"/>
      <c r="HT34" s="247"/>
      <c r="HU34" s="247"/>
      <c r="HV34" s="247"/>
      <c r="HW34" s="247"/>
      <c r="HX34" s="247"/>
      <c r="HY34" s="247"/>
      <c r="HZ34" s="247"/>
      <c r="IA34" s="247"/>
      <c r="IB34" s="247"/>
      <c r="IC34" s="247"/>
      <c r="ID34" s="247"/>
      <c r="IE34" s="247"/>
      <c r="IF34" s="247"/>
      <c r="IG34" s="247"/>
      <c r="IH34" s="247"/>
      <c r="II34" s="247"/>
      <c r="IJ34" s="247"/>
      <c r="IK34" s="247"/>
      <c r="IL34" s="247"/>
      <c r="IM34" s="247"/>
      <c r="IN34" s="247"/>
      <c r="IO34" s="247"/>
      <c r="IP34" s="247"/>
      <c r="IQ34" s="247"/>
      <c r="IR34" s="247"/>
      <c r="IS34" s="247"/>
      <c r="IT34" s="247"/>
      <c r="IU34" s="247"/>
      <c r="IV34" s="247"/>
      <c r="IW34" s="247"/>
      <c r="IX34" s="247"/>
      <c r="IY34" s="247"/>
      <c r="IZ34" s="247"/>
      <c r="JA34" s="247"/>
      <c r="JB34" s="247"/>
      <c r="JC34" s="247"/>
      <c r="JD34" s="247"/>
      <c r="JE34" s="247"/>
      <c r="JF34" s="247"/>
      <c r="JG34" s="247"/>
      <c r="JH34" s="247"/>
      <c r="JI34" s="247"/>
      <c r="JJ34" s="247"/>
      <c r="JK34" s="247"/>
      <c r="JL34" s="247"/>
      <c r="JM34" s="247"/>
      <c r="JN34" s="247"/>
      <c r="JO34" s="247"/>
      <c r="JP34" s="247"/>
      <c r="JQ34" s="247"/>
      <c r="JR34" s="247"/>
      <c r="JS34" s="247"/>
      <c r="JT34" s="247"/>
      <c r="JU34" s="247"/>
      <c r="JV34" s="247"/>
      <c r="JW34" s="247"/>
      <c r="JX34" s="247"/>
      <c r="JY34" s="247"/>
      <c r="JZ34" s="247"/>
      <c r="KA34" s="247"/>
      <c r="KB34" s="247"/>
      <c r="KC34" s="247"/>
      <c r="KD34" s="247"/>
      <c r="KE34" s="247"/>
      <c r="KF34" s="247"/>
      <c r="KG34" s="247"/>
      <c r="KH34" s="247"/>
      <c r="KI34" s="247"/>
      <c r="KJ34" s="247"/>
      <c r="KK34" s="247"/>
      <c r="KL34" s="247"/>
      <c r="KM34" s="247"/>
      <c r="KN34" s="247"/>
      <c r="KO34" s="247"/>
      <c r="KP34" s="247"/>
      <c r="KQ34" s="247"/>
      <c r="KR34" s="247"/>
      <c r="KS34" s="247"/>
      <c r="KT34" s="247"/>
      <c r="KU34" s="247"/>
      <c r="KV34" s="247"/>
      <c r="KW34" s="247"/>
      <c r="KX34" s="247"/>
      <c r="KY34" s="247"/>
      <c r="KZ34" s="247"/>
      <c r="LA34" s="247"/>
      <c r="LB34" s="247"/>
      <c r="LC34" s="247"/>
      <c r="LD34" s="247"/>
      <c r="LE34" s="247"/>
      <c r="LF34" s="247"/>
      <c r="LG34" s="247"/>
      <c r="LH34" s="247"/>
      <c r="LI34" s="247"/>
      <c r="LJ34" s="247"/>
      <c r="LK34" s="247"/>
      <c r="LL34" s="247"/>
      <c r="LM34" s="247"/>
      <c r="LN34" s="247"/>
      <c r="LO34" s="247"/>
      <c r="LP34" s="247"/>
      <c r="LQ34" s="247"/>
      <c r="LR34" s="247"/>
      <c r="LS34" s="247"/>
      <c r="LT34" s="247"/>
      <c r="LU34" s="247"/>
      <c r="LV34" s="247"/>
      <c r="LW34" s="247"/>
      <c r="LX34" s="247"/>
      <c r="LY34" s="247"/>
      <c r="LZ34" s="247"/>
      <c r="MA34" s="247"/>
      <c r="MB34" s="247"/>
      <c r="MC34" s="247"/>
      <c r="MD34" s="247"/>
      <c r="ME34" s="247"/>
      <c r="MF34" s="247"/>
      <c r="MG34" s="247"/>
      <c r="MH34" s="247"/>
      <c r="MI34" s="247"/>
      <c r="MJ34" s="247"/>
      <c r="MK34" s="247"/>
      <c r="ML34" s="247"/>
      <c r="MM34" s="247"/>
      <c r="MN34" s="247"/>
      <c r="MO34" s="247"/>
      <c r="MP34" s="247"/>
      <c r="MQ34" s="247"/>
      <c r="MR34" s="247"/>
      <c r="MS34" s="247"/>
      <c r="MT34" s="247"/>
      <c r="MU34" s="247"/>
      <c r="MV34" s="247"/>
      <c r="MW34" s="247"/>
      <c r="MX34" s="247"/>
      <c r="MY34" s="247"/>
      <c r="MZ34" s="247"/>
      <c r="NA34" s="247"/>
      <c r="NB34" s="247"/>
      <c r="NC34" s="247"/>
      <c r="ND34" s="247"/>
      <c r="NE34" s="247"/>
      <c r="NF34" s="247"/>
      <c r="NG34" s="247"/>
      <c r="NH34" s="247"/>
      <c r="NI34" s="247"/>
      <c r="NJ34" s="247"/>
      <c r="NK34" s="247"/>
      <c r="NL34" s="247"/>
      <c r="NM34" s="247"/>
      <c r="NN34" s="247"/>
      <c r="NO34" s="247"/>
      <c r="NP34" s="247"/>
      <c r="NQ34" s="247"/>
      <c r="NR34" s="247"/>
      <c r="NS34" s="247"/>
      <c r="NT34" s="247"/>
      <c r="NU34" s="247"/>
      <c r="NV34" s="247"/>
      <c r="NW34" s="247"/>
      <c r="NX34" s="247"/>
      <c r="NY34" s="247"/>
      <c r="NZ34" s="247"/>
      <c r="OA34" s="247"/>
      <c r="OB34" s="247"/>
      <c r="OC34" s="247"/>
      <c r="OD34" s="247"/>
      <c r="OE34" s="247"/>
      <c r="OF34" s="247"/>
      <c r="OG34" s="247"/>
      <c r="OH34" s="247"/>
      <c r="OI34" s="247"/>
      <c r="OJ34" s="247"/>
      <c r="OK34" s="247"/>
      <c r="OL34" s="247"/>
      <c r="OM34" s="247"/>
      <c r="ON34" s="247"/>
      <c r="OO34" s="247"/>
      <c r="OP34" s="247"/>
      <c r="OQ34" s="247"/>
      <c r="OR34" s="247"/>
      <c r="OS34" s="247"/>
      <c r="OT34" s="247"/>
      <c r="OU34" s="247"/>
      <c r="OV34" s="247"/>
      <c r="OW34" s="247"/>
      <c r="OX34" s="247"/>
      <c r="OY34" s="247"/>
      <c r="OZ34" s="247"/>
      <c r="PA34" s="247"/>
      <c r="PB34" s="247"/>
      <c r="PC34" s="247"/>
      <c r="PD34" s="247"/>
      <c r="PE34" s="247"/>
      <c r="PF34" s="247"/>
      <c r="PG34" s="247"/>
      <c r="PH34" s="247"/>
      <c r="PI34" s="247"/>
      <c r="PJ34" s="247"/>
      <c r="PK34" s="247"/>
      <c r="PL34" s="247"/>
      <c r="PM34" s="247"/>
      <c r="PN34" s="247"/>
      <c r="PO34" s="247"/>
      <c r="PP34" s="247"/>
      <c r="PQ34" s="247"/>
      <c r="PR34" s="247"/>
      <c r="PS34" s="247"/>
      <c r="PT34" s="247"/>
      <c r="PU34" s="247"/>
      <c r="PV34" s="247"/>
      <c r="PW34" s="247"/>
      <c r="PX34" s="247"/>
      <c r="PY34" s="247"/>
      <c r="PZ34" s="247"/>
      <c r="QA34" s="247"/>
      <c r="QB34" s="247"/>
      <c r="QC34" s="247"/>
      <c r="QD34" s="247"/>
      <c r="QE34" s="247"/>
      <c r="QF34" s="247"/>
      <c r="QG34" s="247"/>
      <c r="QH34" s="247"/>
      <c r="QI34" s="247"/>
      <c r="QJ34" s="247"/>
      <c r="QK34" s="247"/>
      <c r="QL34" s="247"/>
      <c r="QM34" s="247"/>
      <c r="QN34" s="247"/>
      <c r="QO34" s="247"/>
      <c r="QP34" s="247"/>
      <c r="QQ34" s="247"/>
      <c r="QR34" s="247"/>
      <c r="QS34" s="247"/>
      <c r="QT34" s="247"/>
      <c r="QU34" s="247"/>
      <c r="QV34" s="247"/>
      <c r="QW34" s="247"/>
      <c r="QX34" s="247"/>
      <c r="QY34" s="247"/>
      <c r="QZ34" s="247"/>
      <c r="RA34" s="247"/>
      <c r="RB34" s="247"/>
      <c r="RC34" s="247"/>
      <c r="RD34" s="247"/>
      <c r="RE34" s="247"/>
      <c r="RF34" s="247"/>
      <c r="RG34" s="247"/>
      <c r="RH34" s="247"/>
      <c r="RI34" s="247"/>
      <c r="RJ34" s="247"/>
      <c r="RK34" s="247"/>
      <c r="RL34" s="247"/>
      <c r="RM34" s="247"/>
      <c r="RN34" s="247"/>
      <c r="RO34" s="247"/>
      <c r="RP34" s="247"/>
      <c r="RQ34" s="247"/>
      <c r="RR34" s="247"/>
      <c r="RS34" s="247"/>
      <c r="RT34" s="247"/>
      <c r="RU34" s="247"/>
      <c r="RV34" s="247"/>
      <c r="RW34" s="247"/>
      <c r="RX34" s="247"/>
      <c r="RY34" s="247"/>
      <c r="RZ34" s="247"/>
      <c r="SA34" s="247"/>
      <c r="SB34" s="247"/>
      <c r="SC34" s="247"/>
      <c r="SD34" s="247"/>
      <c r="SE34" s="247"/>
      <c r="SF34" s="247"/>
      <c r="SG34" s="247"/>
      <c r="SH34" s="247"/>
      <c r="SI34" s="247"/>
      <c r="SJ34" s="247"/>
      <c r="SK34" s="247"/>
      <c r="SL34" s="247"/>
      <c r="SM34" s="247"/>
      <c r="SN34" s="247"/>
      <c r="SO34" s="247"/>
      <c r="SP34" s="247"/>
      <c r="SQ34" s="247"/>
      <c r="SR34" s="247"/>
      <c r="SS34" s="247"/>
      <c r="ST34" s="247"/>
      <c r="SU34" s="247"/>
      <c r="SV34" s="247"/>
      <c r="SW34" s="247"/>
      <c r="SX34" s="247"/>
      <c r="SY34" s="247"/>
      <c r="SZ34" s="247"/>
      <c r="TA34" s="247"/>
      <c r="TB34" s="247"/>
      <c r="TC34" s="247"/>
      <c r="TD34" s="247"/>
      <c r="TE34" s="247"/>
      <c r="TF34" s="247"/>
      <c r="TG34" s="247"/>
      <c r="TH34" s="247"/>
      <c r="TI34" s="247"/>
      <c r="TJ34" s="247"/>
      <c r="TK34" s="247"/>
      <c r="TL34" s="247"/>
      <c r="TM34" s="247"/>
      <c r="TN34" s="247"/>
      <c r="TO34" s="247"/>
      <c r="TP34" s="247"/>
      <c r="TQ34" s="247"/>
      <c r="TR34" s="247"/>
      <c r="TS34" s="247"/>
      <c r="TT34" s="247"/>
      <c r="TU34" s="247"/>
      <c r="TV34" s="247"/>
      <c r="TW34" s="247"/>
      <c r="TX34" s="247"/>
      <c r="TY34" s="247"/>
      <c r="TZ34" s="247"/>
      <c r="UA34" s="247"/>
      <c r="UB34" s="247"/>
      <c r="UC34" s="247"/>
      <c r="UD34" s="247"/>
      <c r="UE34" s="247"/>
      <c r="UF34" s="247"/>
      <c r="UG34" s="247"/>
      <c r="UH34" s="247"/>
      <c r="UI34" s="247"/>
      <c r="UJ34" s="247"/>
      <c r="UK34" s="247"/>
      <c r="UL34" s="247"/>
      <c r="UM34" s="247"/>
      <c r="UN34" s="247"/>
      <c r="UO34" s="247"/>
      <c r="UP34" s="247"/>
      <c r="UQ34" s="247"/>
      <c r="UR34" s="247"/>
      <c r="US34" s="247"/>
      <c r="UT34" s="247"/>
      <c r="UU34" s="247"/>
      <c r="UV34" s="247"/>
      <c r="UW34" s="247"/>
      <c r="UX34" s="247"/>
      <c r="UY34" s="247"/>
      <c r="UZ34" s="247"/>
      <c r="VA34" s="247"/>
      <c r="VB34" s="247"/>
      <c r="VC34" s="247"/>
      <c r="VD34" s="247"/>
      <c r="VE34" s="247"/>
      <c r="VF34" s="247"/>
      <c r="VG34" s="247"/>
      <c r="VH34" s="247"/>
      <c r="VI34" s="247"/>
      <c r="VJ34" s="247"/>
      <c r="VK34" s="247"/>
      <c r="VL34" s="247"/>
      <c r="VM34" s="247"/>
      <c r="VN34" s="247"/>
      <c r="VO34" s="247"/>
      <c r="VP34" s="247"/>
      <c r="VQ34" s="247"/>
      <c r="VR34" s="247"/>
      <c r="VS34" s="247"/>
      <c r="VT34" s="247"/>
      <c r="VU34" s="247"/>
      <c r="VV34" s="247"/>
      <c r="VW34" s="247"/>
      <c r="VX34" s="247"/>
      <c r="VY34" s="247"/>
      <c r="VZ34" s="247"/>
      <c r="WA34" s="247"/>
      <c r="WB34" s="247"/>
      <c r="WC34" s="247"/>
      <c r="WD34" s="247"/>
      <c r="WE34" s="247"/>
      <c r="WF34" s="247"/>
      <c r="WG34" s="247"/>
      <c r="WH34" s="247"/>
      <c r="WI34" s="247"/>
      <c r="WJ34" s="247"/>
      <c r="WK34" s="247"/>
      <c r="WL34" s="247"/>
      <c r="WM34" s="247"/>
      <c r="WN34" s="247"/>
      <c r="WO34" s="247"/>
      <c r="WP34" s="247"/>
      <c r="WQ34" s="247"/>
      <c r="WR34" s="247"/>
      <c r="WS34" s="247"/>
      <c r="WT34" s="247"/>
      <c r="WU34" s="247"/>
      <c r="WV34" s="247"/>
      <c r="WW34" s="247"/>
      <c r="WX34" s="247"/>
      <c r="WY34" s="247"/>
      <c r="WZ34" s="247"/>
      <c r="XA34" s="247"/>
      <c r="XB34" s="247"/>
      <c r="XC34" s="247"/>
      <c r="XD34" s="247"/>
      <c r="XE34" s="247"/>
      <c r="XF34" s="247"/>
      <c r="XG34" s="247"/>
      <c r="XH34" s="247"/>
      <c r="XI34" s="247"/>
      <c r="XJ34" s="247"/>
      <c r="XK34" s="247"/>
      <c r="XL34" s="247"/>
      <c r="XM34" s="247"/>
      <c r="XN34" s="247"/>
      <c r="XO34" s="247"/>
      <c r="XP34" s="247"/>
      <c r="XQ34" s="247"/>
      <c r="XR34" s="247"/>
      <c r="XS34" s="247"/>
      <c r="XT34" s="247"/>
      <c r="XU34" s="247"/>
      <c r="XV34" s="247"/>
      <c r="XW34" s="247"/>
      <c r="XX34" s="247"/>
      <c r="XY34" s="247"/>
      <c r="XZ34" s="247"/>
      <c r="YA34" s="247"/>
      <c r="YB34" s="247"/>
      <c r="YC34" s="247"/>
      <c r="YD34" s="247"/>
      <c r="YE34" s="247"/>
      <c r="YF34" s="247"/>
      <c r="YG34" s="247"/>
      <c r="YH34" s="247"/>
      <c r="YI34" s="247"/>
      <c r="YJ34" s="247"/>
      <c r="YK34" s="247"/>
      <c r="YL34" s="247"/>
      <c r="YM34" s="247"/>
      <c r="YN34" s="247"/>
      <c r="YO34" s="247"/>
      <c r="YP34" s="247"/>
      <c r="YQ34" s="247"/>
      <c r="YR34" s="247"/>
      <c r="YS34" s="247"/>
      <c r="YT34" s="247"/>
      <c r="YU34" s="247"/>
      <c r="YV34" s="247"/>
      <c r="YW34" s="247"/>
      <c r="YX34" s="247"/>
      <c r="YY34" s="247"/>
      <c r="YZ34" s="247"/>
      <c r="ZA34" s="247"/>
      <c r="ZB34" s="247"/>
      <c r="ZC34" s="247"/>
      <c r="ZD34" s="247"/>
      <c r="ZE34" s="247"/>
      <c r="ZF34" s="247"/>
      <c r="ZG34" s="247"/>
      <c r="ZH34" s="247"/>
      <c r="ZI34" s="247"/>
      <c r="ZJ34" s="247"/>
      <c r="ZK34" s="247"/>
      <c r="ZL34" s="247"/>
      <c r="ZM34" s="247"/>
      <c r="ZN34" s="247"/>
      <c r="ZO34" s="247"/>
      <c r="ZP34" s="247"/>
      <c r="ZQ34" s="247"/>
      <c r="ZR34" s="247"/>
      <c r="ZS34" s="247"/>
      <c r="ZT34" s="247"/>
      <c r="ZU34" s="247"/>
      <c r="ZV34" s="247"/>
      <c r="ZW34" s="247"/>
      <c r="ZX34" s="247"/>
      <c r="ZY34" s="247"/>
      <c r="ZZ34" s="247"/>
      <c r="AAA34" s="247"/>
      <c r="AAB34" s="247"/>
      <c r="AAC34" s="247"/>
      <c r="AAD34" s="247"/>
      <c r="AAE34" s="247"/>
      <c r="AAF34" s="247"/>
      <c r="AAG34" s="247"/>
      <c r="AAH34" s="247"/>
      <c r="AAI34" s="247"/>
      <c r="AAJ34" s="247"/>
      <c r="AAK34" s="247"/>
      <c r="AAL34" s="247"/>
      <c r="AAM34" s="247"/>
      <c r="AAN34" s="247"/>
      <c r="AAO34" s="247"/>
      <c r="AAP34" s="247"/>
      <c r="AAQ34" s="247"/>
      <c r="AAR34" s="247"/>
      <c r="AAS34" s="247"/>
      <c r="AAT34" s="247"/>
      <c r="AAU34" s="247"/>
      <c r="AAV34" s="247"/>
      <c r="AAW34" s="247"/>
      <c r="AAX34" s="247"/>
      <c r="AAY34" s="247"/>
      <c r="AAZ34" s="247"/>
      <c r="ABA34" s="247"/>
      <c r="ABB34" s="247"/>
      <c r="ABC34" s="247"/>
      <c r="ABD34" s="247"/>
      <c r="ABE34" s="247"/>
      <c r="ABF34" s="247"/>
      <c r="ABG34" s="247"/>
      <c r="ABH34" s="247"/>
      <c r="ABI34" s="247"/>
      <c r="ABJ34" s="247"/>
      <c r="ABK34" s="247"/>
      <c r="ABL34" s="247"/>
      <c r="ABM34" s="247"/>
      <c r="ABN34" s="247"/>
      <c r="ABO34" s="247"/>
      <c r="ABP34" s="247"/>
      <c r="ABQ34" s="247"/>
      <c r="ABR34" s="247"/>
      <c r="ABS34" s="247"/>
      <c r="ABT34" s="247"/>
      <c r="ABU34" s="247"/>
      <c r="ABV34" s="247"/>
      <c r="ABW34" s="247"/>
      <c r="ABX34" s="247"/>
      <c r="ABY34" s="247"/>
      <c r="ABZ34" s="247"/>
      <c r="ACA34" s="247"/>
      <c r="ACB34" s="247"/>
      <c r="ACC34" s="247"/>
      <c r="ACD34" s="247"/>
      <c r="ACE34" s="247"/>
      <c r="ACF34" s="247"/>
      <c r="ACG34" s="247"/>
      <c r="ACH34" s="247"/>
      <c r="ACI34" s="247"/>
      <c r="ACJ34" s="247"/>
      <c r="ACK34" s="247"/>
      <c r="ACL34" s="247"/>
      <c r="ACM34" s="247"/>
      <c r="ACN34" s="247"/>
      <c r="ACO34" s="247"/>
      <c r="ACP34" s="247"/>
      <c r="ACQ34" s="247"/>
      <c r="ACR34" s="247"/>
      <c r="ACS34" s="247"/>
      <c r="ACT34" s="247"/>
      <c r="ACU34" s="247"/>
      <c r="ACV34" s="247"/>
      <c r="ACW34" s="247"/>
      <c r="ACX34" s="247"/>
      <c r="ACY34" s="247"/>
      <c r="ACZ34" s="247"/>
      <c r="ADA34" s="247"/>
      <c r="ADB34" s="247"/>
      <c r="ADC34" s="247"/>
      <c r="ADD34" s="247"/>
      <c r="ADE34" s="247"/>
      <c r="ADF34" s="247"/>
      <c r="ADG34" s="247"/>
      <c r="ADH34" s="247"/>
      <c r="ADI34" s="247"/>
      <c r="ADJ34" s="247"/>
      <c r="ADK34" s="247"/>
      <c r="ADL34" s="247"/>
      <c r="ADM34" s="247"/>
      <c r="ADN34" s="247"/>
      <c r="ADO34" s="247"/>
      <c r="ADP34" s="247"/>
      <c r="ADQ34" s="247"/>
      <c r="ADR34" s="247"/>
      <c r="ADS34" s="247"/>
      <c r="ADT34" s="247"/>
      <c r="ADU34" s="247"/>
      <c r="ADV34" s="247"/>
      <c r="ADW34" s="247"/>
      <c r="ADX34" s="247"/>
      <c r="ADY34" s="247"/>
      <c r="ADZ34" s="247"/>
      <c r="AEA34" s="247"/>
      <c r="AEB34" s="247"/>
      <c r="AEC34" s="247"/>
      <c r="AED34" s="247"/>
      <c r="AEE34" s="247"/>
      <c r="AEF34" s="247"/>
      <c r="AEG34" s="247"/>
      <c r="AEH34" s="247"/>
      <c r="AEI34" s="247"/>
      <c r="AEJ34" s="247"/>
      <c r="AEK34" s="247"/>
      <c r="AEL34" s="247"/>
      <c r="AEM34" s="247"/>
      <c r="AEN34" s="247"/>
      <c r="AEO34" s="247"/>
      <c r="AEP34" s="247"/>
      <c r="AEQ34" s="247"/>
      <c r="AER34" s="247"/>
      <c r="AES34" s="247"/>
      <c r="AET34" s="247"/>
      <c r="AEU34" s="247"/>
      <c r="AEV34" s="247"/>
      <c r="AEW34" s="247"/>
      <c r="AEX34" s="247"/>
      <c r="AEY34" s="247"/>
      <c r="AEZ34" s="247"/>
      <c r="AFA34" s="247"/>
      <c r="AFB34" s="247"/>
      <c r="AFC34" s="247"/>
      <c r="AFD34" s="247"/>
      <c r="AFE34" s="247"/>
      <c r="AFF34" s="247"/>
      <c r="AFG34" s="247"/>
      <c r="AFH34" s="247"/>
      <c r="AFI34" s="247"/>
      <c r="AFJ34" s="247"/>
      <c r="AFK34" s="247"/>
      <c r="AFL34" s="247"/>
      <c r="AFM34" s="247"/>
      <c r="AFN34" s="247"/>
      <c r="AFO34" s="247"/>
      <c r="AFP34" s="247"/>
      <c r="AFQ34" s="247"/>
      <c r="AFR34" s="247"/>
      <c r="AFS34" s="247"/>
      <c r="AFT34" s="247"/>
      <c r="AFU34" s="247"/>
      <c r="AFV34" s="247"/>
      <c r="AFW34" s="247"/>
      <c r="AFX34" s="247"/>
      <c r="AFY34" s="247"/>
      <c r="AFZ34" s="247"/>
      <c r="AGA34" s="247"/>
      <c r="AGB34" s="247"/>
      <c r="AGC34" s="247"/>
      <c r="AGD34" s="247"/>
      <c r="AGE34" s="247"/>
      <c r="AGF34" s="247"/>
      <c r="AGG34" s="247"/>
      <c r="AGH34" s="247"/>
      <c r="AGI34" s="247"/>
      <c r="AGJ34" s="247"/>
      <c r="AGK34" s="247"/>
      <c r="AGL34" s="247"/>
      <c r="AGM34" s="247"/>
      <c r="AGN34" s="247"/>
      <c r="AGO34" s="247"/>
      <c r="AGP34" s="247"/>
      <c r="AGQ34" s="247"/>
      <c r="AGR34" s="247"/>
      <c r="AGS34" s="247"/>
      <c r="AGT34" s="247"/>
      <c r="AGU34" s="247"/>
      <c r="AGV34" s="247"/>
      <c r="AGW34" s="247"/>
      <c r="AGX34" s="247"/>
      <c r="AGY34" s="247"/>
      <c r="AGZ34" s="247"/>
      <c r="AHA34" s="247"/>
      <c r="AHB34" s="247"/>
      <c r="AHC34" s="247"/>
      <c r="AHD34" s="247"/>
      <c r="AHE34" s="247"/>
      <c r="AHF34" s="247"/>
      <c r="AHG34" s="247"/>
      <c r="AHH34" s="247"/>
      <c r="AHI34" s="247"/>
      <c r="AHJ34" s="247"/>
      <c r="AHK34" s="247"/>
      <c r="AHL34" s="247"/>
      <c r="AHM34" s="247"/>
      <c r="AHN34" s="247"/>
      <c r="AHO34" s="247"/>
      <c r="AHP34" s="247"/>
      <c r="AHQ34" s="247"/>
      <c r="AHR34" s="247"/>
      <c r="AHS34" s="247"/>
      <c r="AHT34" s="247"/>
      <c r="AHU34" s="247"/>
      <c r="AHV34" s="247"/>
      <c r="AHW34" s="247"/>
      <c r="AHX34" s="247"/>
      <c r="AHY34" s="247"/>
      <c r="AHZ34" s="247"/>
      <c r="AIA34" s="247"/>
      <c r="AIB34" s="247"/>
      <c r="AIC34" s="247"/>
      <c r="AID34" s="247"/>
      <c r="AIE34" s="247"/>
      <c r="AIF34" s="247"/>
      <c r="AIG34" s="247"/>
      <c r="AIH34" s="247"/>
      <c r="AII34" s="247"/>
      <c r="AIJ34" s="247"/>
      <c r="AIK34" s="247"/>
      <c r="AIL34" s="247"/>
      <c r="AIM34" s="247"/>
      <c r="AIN34" s="247"/>
      <c r="AIO34" s="247"/>
      <c r="AIP34" s="247"/>
      <c r="AIQ34" s="247"/>
      <c r="AIR34" s="247"/>
      <c r="AIS34" s="247"/>
      <c r="AIT34" s="247"/>
      <c r="AIU34" s="247"/>
      <c r="AIV34" s="247"/>
      <c r="AIW34" s="247"/>
      <c r="AIX34" s="247"/>
      <c r="AIY34" s="247"/>
      <c r="AIZ34" s="247"/>
      <c r="AJA34" s="247"/>
      <c r="AJB34" s="247"/>
      <c r="AJC34" s="247"/>
      <c r="AJD34" s="247"/>
      <c r="AJE34" s="247"/>
      <c r="AJF34" s="247"/>
      <c r="AJG34" s="247"/>
      <c r="AJH34" s="247"/>
      <c r="AJI34" s="247"/>
      <c r="AJJ34" s="247"/>
      <c r="AJK34" s="247"/>
      <c r="AJL34" s="247"/>
      <c r="AJM34" s="247"/>
      <c r="AJN34" s="247"/>
      <c r="AJO34" s="247"/>
      <c r="AJP34" s="247"/>
      <c r="AJQ34" s="247"/>
      <c r="AJR34" s="247"/>
      <c r="AJS34" s="247"/>
      <c r="AJT34" s="247"/>
      <c r="AJU34" s="247"/>
      <c r="AJV34" s="247"/>
      <c r="AJW34" s="247"/>
      <c r="AJX34" s="247"/>
      <c r="AJY34" s="247"/>
      <c r="AJZ34" s="247"/>
      <c r="AKA34" s="247"/>
      <c r="AKB34" s="247"/>
      <c r="AKC34" s="247"/>
      <c r="AKD34" s="247"/>
      <c r="AKE34" s="247"/>
      <c r="AKF34" s="247"/>
      <c r="AKG34" s="247"/>
      <c r="AKH34" s="247"/>
      <c r="AKI34" s="247"/>
      <c r="AKJ34" s="247"/>
      <c r="AKK34" s="247"/>
      <c r="AKL34" s="247"/>
      <c r="AKM34" s="247"/>
      <c r="AKN34" s="247"/>
      <c r="AKO34" s="247"/>
      <c r="AKP34" s="247"/>
      <c r="AKQ34" s="247"/>
      <c r="AKR34" s="247"/>
      <c r="AKS34" s="247"/>
      <c r="AKT34" s="247"/>
      <c r="AKU34" s="247"/>
      <c r="AKV34" s="247"/>
      <c r="AKW34" s="247"/>
      <c r="AKX34" s="247"/>
      <c r="AKY34" s="247"/>
      <c r="AKZ34" s="247"/>
      <c r="ALA34" s="247"/>
      <c r="ALB34" s="247"/>
      <c r="ALC34" s="247"/>
      <c r="ALD34" s="247"/>
      <c r="ALE34" s="247"/>
      <c r="ALF34" s="247"/>
      <c r="ALG34" s="247"/>
      <c r="ALH34" s="247"/>
      <c r="ALI34" s="247"/>
      <c r="ALJ34" s="247"/>
      <c r="ALK34" s="247"/>
      <c r="ALL34" s="247"/>
      <c r="ALM34" s="247"/>
      <c r="ALN34" s="247"/>
      <c r="ALO34" s="247"/>
      <c r="ALP34" s="247"/>
      <c r="ALQ34" s="247"/>
      <c r="ALR34" s="247"/>
      <c r="ALS34" s="247"/>
      <c r="ALT34" s="247"/>
      <c r="ALU34" s="247"/>
      <c r="ALV34" s="247"/>
      <c r="ALW34" s="247"/>
      <c r="ALX34" s="247"/>
      <c r="ALY34" s="247"/>
      <c r="ALZ34" s="247"/>
      <c r="AMA34" s="247"/>
    </row>
    <row r="35" spans="1:1024" s="207" customFormat="1" ht="14.25">
      <c r="R35" s="247"/>
      <c r="S35" s="247"/>
    </row>
    <row r="36" spans="1:1024" ht="14.25">
      <c r="A36" s="222" t="s">
        <v>21</v>
      </c>
      <c r="B36" s="222" t="s">
        <v>600</v>
      </c>
      <c r="C36" s="222" t="s">
        <v>601</v>
      </c>
      <c r="D36" s="222"/>
      <c r="E36" s="224"/>
      <c r="F36" s="245" t="s">
        <v>440</v>
      </c>
      <c r="G36" s="246"/>
      <c r="H36" s="224">
        <v>2</v>
      </c>
      <c r="I36" s="222" t="s">
        <v>26</v>
      </c>
      <c r="J36" s="236">
        <v>9.5200000000000007E-2</v>
      </c>
      <c r="K36" s="216">
        <f>SUM(J36*H36)</f>
        <v>0.19040000000000001</v>
      </c>
      <c r="L36" s="226"/>
      <c r="M36" s="237">
        <v>9.5200000000000007E-2</v>
      </c>
      <c r="N36" s="216">
        <f>SUM(M36*H36)</f>
        <v>0.19040000000000001</v>
      </c>
      <c r="O36" s="226"/>
      <c r="P36" s="238">
        <f>$U$1*H36</f>
        <v>2000</v>
      </c>
      <c r="Q36" s="220" t="s">
        <v>882</v>
      </c>
      <c r="R36" s="221"/>
      <c r="S36" s="221"/>
      <c r="T36" s="222" t="s">
        <v>881</v>
      </c>
      <c r="U36" s="206" t="s">
        <v>416</v>
      </c>
      <c r="V36" s="239" t="s">
        <v>604</v>
      </c>
    </row>
    <row r="37" spans="1:1024" ht="28.5">
      <c r="A37" s="222" t="s">
        <v>21</v>
      </c>
      <c r="B37" s="222" t="s">
        <v>605</v>
      </c>
      <c r="C37" s="250" t="s">
        <v>606</v>
      </c>
      <c r="D37" s="222"/>
      <c r="E37" s="224"/>
      <c r="F37" s="222" t="s">
        <v>416</v>
      </c>
      <c r="G37" s="251" t="s">
        <v>607</v>
      </c>
      <c r="H37" s="224">
        <v>2</v>
      </c>
      <c r="I37" s="222" t="s">
        <v>26</v>
      </c>
      <c r="J37" s="252">
        <v>1.03</v>
      </c>
      <c r="K37" s="216">
        <f>SUM(J37*H37)</f>
        <v>2.06</v>
      </c>
      <c r="L37" s="217"/>
      <c r="M37" s="218"/>
      <c r="N37" s="218"/>
      <c r="O37" s="218"/>
      <c r="P37" s="238">
        <v>2020</v>
      </c>
      <c r="Q37" s="220"/>
      <c r="R37" s="221"/>
      <c r="S37" s="221"/>
      <c r="T37" s="218"/>
    </row>
    <row r="38" spans="1:1024" ht="14.25">
      <c r="A38" s="222" t="s">
        <v>21</v>
      </c>
      <c r="B38" s="222" t="s">
        <v>609</v>
      </c>
      <c r="C38" s="222" t="s">
        <v>610</v>
      </c>
      <c r="D38" s="222"/>
      <c r="E38" s="224"/>
      <c r="F38" s="245" t="s">
        <v>440</v>
      </c>
      <c r="G38" s="235" t="s">
        <v>611</v>
      </c>
      <c r="H38" s="224">
        <v>12</v>
      </c>
      <c r="I38" s="222" t="s">
        <v>26</v>
      </c>
      <c r="J38" s="236">
        <v>2.3E-2</v>
      </c>
      <c r="K38" s="216">
        <f>SUM(J38*H38)</f>
        <v>0.27600000000000002</v>
      </c>
      <c r="L38" s="226">
        <f>SUM(K9:K38)</f>
        <v>5.7282999999999999</v>
      </c>
      <c r="M38" s="237">
        <v>2.3E-2</v>
      </c>
      <c r="N38" s="216">
        <f>SUM(M38*H38)</f>
        <v>0.27600000000000002</v>
      </c>
      <c r="O38" s="226">
        <f>SUM(N9:N38)</f>
        <v>3.6738</v>
      </c>
      <c r="P38" s="238">
        <f>$U$1*H38</f>
        <v>12000</v>
      </c>
      <c r="Q38" s="220" t="s">
        <v>882</v>
      </c>
      <c r="R38" s="221"/>
      <c r="S38" s="221"/>
      <c r="T38" s="222" t="s">
        <v>883</v>
      </c>
      <c r="U38" s="206"/>
      <c r="V38" s="253"/>
    </row>
    <row r="39" spans="1:1024" ht="14.25">
      <c r="A39" s="222" t="s">
        <v>21</v>
      </c>
      <c r="B39" s="222" t="s">
        <v>615</v>
      </c>
      <c r="C39" s="222" t="s">
        <v>616</v>
      </c>
      <c r="D39" s="222"/>
      <c r="E39" s="224"/>
      <c r="F39" s="211" t="s">
        <v>416</v>
      </c>
      <c r="G39" s="251"/>
      <c r="H39" s="224">
        <v>2</v>
      </c>
      <c r="I39" s="222" t="s">
        <v>26</v>
      </c>
      <c r="J39" s="252">
        <f>12.47/50</f>
        <v>0.24940000000000001</v>
      </c>
      <c r="K39" s="216">
        <f>SUM(J39*H39)</f>
        <v>0.49880000000000002</v>
      </c>
      <c r="L39" s="217"/>
      <c r="M39" s="218"/>
      <c r="N39" s="218"/>
      <c r="O39" s="218"/>
      <c r="P39" s="219">
        <v>2050</v>
      </c>
      <c r="Q39" s="220"/>
      <c r="R39" s="221"/>
      <c r="S39" s="221"/>
      <c r="T39" s="218"/>
    </row>
    <row r="40" spans="1:1024" ht="14.25">
      <c r="A40" s="222"/>
      <c r="B40" s="222"/>
      <c r="C40" s="222"/>
      <c r="D40" s="222"/>
      <c r="E40" s="224"/>
      <c r="F40" s="211"/>
      <c r="G40" s="251"/>
      <c r="H40" s="224"/>
      <c r="I40" s="222"/>
      <c r="J40" s="254"/>
      <c r="K40" s="216">
        <f>SUM(J40*H40)</f>
        <v>0</v>
      </c>
      <c r="L40" s="217"/>
      <c r="M40" s="218"/>
      <c r="N40" s="218"/>
      <c r="O40" s="218"/>
      <c r="P40" s="228"/>
      <c r="Q40" s="228"/>
      <c r="R40" s="229"/>
      <c r="S40" s="229"/>
      <c r="T40" s="218"/>
    </row>
    <row r="41" spans="1:1024" ht="14.25">
      <c r="A41" s="218"/>
      <c r="B41" s="218"/>
      <c r="C41" s="218"/>
      <c r="D41" s="218"/>
      <c r="E41" s="228"/>
      <c r="F41" s="218"/>
      <c r="G41" s="228"/>
      <c r="H41" s="228"/>
      <c r="I41" s="218"/>
      <c r="J41" s="218"/>
      <c r="K41" s="218"/>
      <c r="L41" s="217"/>
      <c r="M41" s="218"/>
      <c r="N41" s="218"/>
      <c r="O41" s="218"/>
      <c r="P41" s="228"/>
      <c r="Q41" s="228"/>
      <c r="R41" s="229"/>
      <c r="S41" s="229"/>
      <c r="T41" s="218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  <c r="GQ41" s="206"/>
      <c r="GR41" s="206"/>
      <c r="GS41" s="206"/>
      <c r="GT41" s="206"/>
      <c r="GU41" s="206"/>
      <c r="GV41" s="206"/>
      <c r="GW41" s="206"/>
      <c r="GX41" s="206"/>
      <c r="GY41" s="206"/>
      <c r="GZ41" s="206"/>
      <c r="HA41" s="206"/>
      <c r="HB41" s="206"/>
      <c r="HC41" s="206"/>
      <c r="HD41" s="206"/>
      <c r="HE41" s="206"/>
      <c r="HF41" s="206"/>
      <c r="HG41" s="206"/>
      <c r="HH41" s="206"/>
      <c r="HI41" s="206"/>
      <c r="HJ41" s="206"/>
      <c r="HK41" s="206"/>
      <c r="HL41" s="206"/>
      <c r="HM41" s="206"/>
      <c r="HN41" s="206"/>
      <c r="HO41" s="206"/>
      <c r="HP41" s="206"/>
      <c r="HQ41" s="206"/>
      <c r="HR41" s="206"/>
      <c r="HS41" s="206"/>
      <c r="HT41" s="206"/>
      <c r="HU41" s="206"/>
      <c r="HV41" s="206"/>
      <c r="HW41" s="206"/>
      <c r="HX41" s="206"/>
      <c r="HY41" s="206"/>
      <c r="HZ41" s="206"/>
      <c r="IA41" s="206"/>
      <c r="IB41" s="206"/>
      <c r="IC41" s="206"/>
      <c r="ID41" s="206"/>
      <c r="IE41" s="206"/>
      <c r="IF41" s="206"/>
      <c r="IG41" s="206"/>
      <c r="IH41" s="206"/>
      <c r="II41" s="206"/>
      <c r="IJ41" s="206"/>
      <c r="IK41" s="206"/>
      <c r="IL41" s="206"/>
      <c r="IM41" s="206"/>
      <c r="IN41" s="206"/>
      <c r="IO41" s="206"/>
      <c r="IP41" s="206"/>
      <c r="IQ41" s="206"/>
      <c r="IR41" s="206"/>
      <c r="IS41" s="206"/>
      <c r="IT41" s="206"/>
      <c r="IU41" s="206"/>
      <c r="IV41" s="206"/>
      <c r="IW41" s="206"/>
      <c r="IX41" s="206"/>
      <c r="IY41" s="206"/>
      <c r="IZ41" s="206"/>
      <c r="JA41" s="206"/>
      <c r="JB41" s="206"/>
      <c r="JC41" s="206"/>
      <c r="JD41" s="206"/>
      <c r="JE41" s="206"/>
      <c r="JF41" s="206"/>
      <c r="JG41" s="206"/>
      <c r="JH41" s="206"/>
      <c r="JI41" s="206"/>
      <c r="JJ41" s="206"/>
      <c r="JK41" s="206"/>
      <c r="JL41" s="206"/>
      <c r="JM41" s="206"/>
      <c r="JN41" s="206"/>
      <c r="JO41" s="206"/>
      <c r="JP41" s="206"/>
      <c r="JQ41" s="206"/>
      <c r="JR41" s="206"/>
      <c r="JS41" s="206"/>
      <c r="JT41" s="206"/>
      <c r="JU41" s="206"/>
      <c r="JV41" s="206"/>
      <c r="JW41" s="206"/>
      <c r="JX41" s="206"/>
      <c r="JY41" s="206"/>
      <c r="JZ41" s="206"/>
      <c r="KA41" s="206"/>
      <c r="KB41" s="206"/>
      <c r="KC41" s="206"/>
      <c r="KD41" s="206"/>
      <c r="KE41" s="206"/>
      <c r="KF41" s="206"/>
      <c r="KG41" s="206"/>
      <c r="KH41" s="206"/>
      <c r="KI41" s="206"/>
      <c r="KJ41" s="206"/>
      <c r="KK41" s="206"/>
      <c r="KL41" s="206"/>
      <c r="KM41" s="206"/>
      <c r="KN41" s="206"/>
      <c r="KO41" s="206"/>
      <c r="KP41" s="206"/>
      <c r="KQ41" s="206"/>
      <c r="KR41" s="206"/>
      <c r="KS41" s="206"/>
      <c r="KT41" s="206"/>
      <c r="KU41" s="206"/>
      <c r="KV41" s="206"/>
      <c r="KW41" s="206"/>
      <c r="KX41" s="206"/>
      <c r="KY41" s="206"/>
      <c r="KZ41" s="206"/>
      <c r="LA41" s="206"/>
      <c r="LB41" s="206"/>
      <c r="LC41" s="206"/>
      <c r="LD41" s="206"/>
      <c r="LE41" s="206"/>
      <c r="LF41" s="206"/>
      <c r="LG41" s="206"/>
      <c r="LH41" s="206"/>
      <c r="LI41" s="206"/>
      <c r="LJ41" s="206"/>
      <c r="LK41" s="206"/>
      <c r="LL41" s="206"/>
      <c r="LM41" s="206"/>
      <c r="LN41" s="206"/>
      <c r="LO41" s="206"/>
      <c r="LP41" s="206"/>
      <c r="LQ41" s="206"/>
      <c r="LR41" s="206"/>
      <c r="LS41" s="206"/>
      <c r="LT41" s="206"/>
      <c r="LU41" s="206"/>
      <c r="LV41" s="206"/>
      <c r="LW41" s="206"/>
      <c r="LX41" s="206"/>
      <c r="LY41" s="206"/>
      <c r="LZ41" s="206"/>
      <c r="MA41" s="206"/>
      <c r="MB41" s="206"/>
      <c r="MC41" s="206"/>
      <c r="MD41" s="206"/>
      <c r="ME41" s="206"/>
      <c r="MF41" s="206"/>
      <c r="MG41" s="206"/>
      <c r="MH41" s="206"/>
      <c r="MI41" s="206"/>
      <c r="MJ41" s="206"/>
      <c r="MK41" s="206"/>
      <c r="ML41" s="206"/>
      <c r="MM41" s="206"/>
      <c r="MN41" s="206"/>
      <c r="MO41" s="206"/>
      <c r="MP41" s="206"/>
      <c r="MQ41" s="206"/>
      <c r="MR41" s="206"/>
      <c r="MS41" s="206"/>
      <c r="MT41" s="206"/>
      <c r="MU41" s="206"/>
      <c r="MV41" s="206"/>
      <c r="MW41" s="206"/>
      <c r="MX41" s="206"/>
      <c r="MY41" s="206"/>
      <c r="MZ41" s="206"/>
      <c r="NA41" s="206"/>
      <c r="NB41" s="206"/>
      <c r="NC41" s="206"/>
      <c r="ND41" s="206"/>
      <c r="NE41" s="206"/>
      <c r="NF41" s="206"/>
      <c r="NG41" s="206"/>
      <c r="NH41" s="206"/>
      <c r="NI41" s="206"/>
      <c r="NJ41" s="206"/>
      <c r="NK41" s="206"/>
      <c r="NL41" s="206"/>
      <c r="NM41" s="206"/>
      <c r="NN41" s="206"/>
      <c r="NO41" s="206"/>
      <c r="NP41" s="206"/>
      <c r="NQ41" s="206"/>
      <c r="NR41" s="206"/>
      <c r="NS41" s="206"/>
      <c r="NT41" s="206"/>
      <c r="NU41" s="206"/>
      <c r="NV41" s="206"/>
      <c r="NW41" s="206"/>
      <c r="NX41" s="206"/>
      <c r="NY41" s="206"/>
      <c r="NZ41" s="206"/>
      <c r="OA41" s="206"/>
      <c r="OB41" s="206"/>
      <c r="OC41" s="206"/>
      <c r="OD41" s="206"/>
      <c r="OE41" s="206"/>
      <c r="OF41" s="206"/>
      <c r="OG41" s="206"/>
      <c r="OH41" s="206"/>
      <c r="OI41" s="206"/>
      <c r="OJ41" s="206"/>
      <c r="OK41" s="206"/>
      <c r="OL41" s="206"/>
      <c r="OM41" s="206"/>
      <c r="ON41" s="206"/>
      <c r="OO41" s="206"/>
      <c r="OP41" s="206"/>
      <c r="OQ41" s="206"/>
      <c r="OR41" s="206"/>
      <c r="OS41" s="206"/>
      <c r="OT41" s="206"/>
      <c r="OU41" s="206"/>
      <c r="OV41" s="206"/>
      <c r="OW41" s="206"/>
      <c r="OX41" s="206"/>
      <c r="OY41" s="206"/>
      <c r="OZ41" s="206"/>
      <c r="PA41" s="206"/>
      <c r="PB41" s="206"/>
      <c r="PC41" s="206"/>
      <c r="PD41" s="206"/>
      <c r="PE41" s="206"/>
      <c r="PF41" s="206"/>
      <c r="PG41" s="206"/>
      <c r="PH41" s="206"/>
      <c r="PI41" s="206"/>
      <c r="PJ41" s="206"/>
      <c r="PK41" s="206"/>
      <c r="PL41" s="206"/>
      <c r="PM41" s="206"/>
      <c r="PN41" s="206"/>
      <c r="PO41" s="206"/>
      <c r="PP41" s="206"/>
      <c r="PQ41" s="206"/>
      <c r="PR41" s="206"/>
      <c r="PS41" s="206"/>
      <c r="PT41" s="206"/>
      <c r="PU41" s="206"/>
      <c r="PV41" s="206"/>
      <c r="PW41" s="206"/>
      <c r="PX41" s="206"/>
      <c r="PY41" s="206"/>
      <c r="PZ41" s="206"/>
      <c r="QA41" s="206"/>
      <c r="QB41" s="206"/>
      <c r="QC41" s="206"/>
      <c r="QD41" s="206"/>
      <c r="QE41" s="206"/>
      <c r="QF41" s="206"/>
      <c r="QG41" s="206"/>
      <c r="QH41" s="206"/>
      <c r="QI41" s="206"/>
      <c r="QJ41" s="206"/>
      <c r="QK41" s="206"/>
      <c r="QL41" s="206"/>
      <c r="QM41" s="206"/>
      <c r="QN41" s="206"/>
      <c r="QO41" s="206"/>
      <c r="QP41" s="206"/>
      <c r="QQ41" s="206"/>
      <c r="QR41" s="206"/>
      <c r="QS41" s="206"/>
      <c r="QT41" s="206"/>
      <c r="QU41" s="206"/>
      <c r="QV41" s="206"/>
      <c r="QW41" s="206"/>
      <c r="QX41" s="206"/>
      <c r="QY41" s="206"/>
      <c r="QZ41" s="206"/>
      <c r="RA41" s="206"/>
      <c r="RB41" s="206"/>
      <c r="RC41" s="206"/>
      <c r="RD41" s="206"/>
      <c r="RE41" s="206"/>
      <c r="RF41" s="206"/>
      <c r="RG41" s="206"/>
      <c r="RH41" s="206"/>
      <c r="RI41" s="206"/>
      <c r="RJ41" s="206"/>
      <c r="RK41" s="206"/>
      <c r="RL41" s="206"/>
      <c r="RM41" s="206"/>
      <c r="RN41" s="206"/>
      <c r="RO41" s="206"/>
      <c r="RP41" s="206"/>
      <c r="RQ41" s="206"/>
      <c r="RR41" s="206"/>
      <c r="RS41" s="206"/>
      <c r="RT41" s="206"/>
      <c r="RU41" s="206"/>
      <c r="RV41" s="206"/>
      <c r="RW41" s="206"/>
      <c r="RX41" s="206"/>
      <c r="RY41" s="206"/>
      <c r="RZ41" s="206"/>
      <c r="SA41" s="206"/>
      <c r="SB41" s="206"/>
      <c r="SC41" s="206"/>
      <c r="SD41" s="206"/>
      <c r="SE41" s="206"/>
      <c r="SF41" s="206"/>
      <c r="SG41" s="206"/>
      <c r="SH41" s="206"/>
      <c r="SI41" s="206"/>
      <c r="SJ41" s="206"/>
      <c r="SK41" s="206"/>
      <c r="SL41" s="206"/>
      <c r="SM41" s="206"/>
      <c r="SN41" s="206"/>
      <c r="SO41" s="206"/>
      <c r="SP41" s="206"/>
      <c r="SQ41" s="206"/>
      <c r="SR41" s="206"/>
      <c r="SS41" s="206"/>
      <c r="ST41" s="206"/>
      <c r="SU41" s="206"/>
      <c r="SV41" s="206"/>
      <c r="SW41" s="206"/>
      <c r="SX41" s="206"/>
      <c r="SY41" s="206"/>
      <c r="SZ41" s="206"/>
      <c r="TA41" s="206"/>
      <c r="TB41" s="206"/>
      <c r="TC41" s="206"/>
      <c r="TD41" s="206"/>
      <c r="TE41" s="206"/>
      <c r="TF41" s="206"/>
      <c r="TG41" s="206"/>
      <c r="TH41" s="206"/>
      <c r="TI41" s="206"/>
      <c r="TJ41" s="206"/>
      <c r="TK41" s="206"/>
      <c r="TL41" s="206"/>
      <c r="TM41" s="206"/>
      <c r="TN41" s="206"/>
      <c r="TO41" s="206"/>
      <c r="TP41" s="206"/>
      <c r="TQ41" s="206"/>
      <c r="TR41" s="206"/>
      <c r="TS41" s="206"/>
      <c r="TT41" s="206"/>
      <c r="TU41" s="206"/>
      <c r="TV41" s="206"/>
      <c r="TW41" s="206"/>
      <c r="TX41" s="206"/>
      <c r="TY41" s="206"/>
      <c r="TZ41" s="206"/>
      <c r="UA41" s="206"/>
      <c r="UB41" s="206"/>
      <c r="UC41" s="206"/>
      <c r="UD41" s="206"/>
      <c r="UE41" s="206"/>
      <c r="UF41" s="206"/>
      <c r="UG41" s="206"/>
      <c r="UH41" s="206"/>
      <c r="UI41" s="206"/>
      <c r="UJ41" s="206"/>
      <c r="UK41" s="206"/>
      <c r="UL41" s="206"/>
      <c r="UM41" s="206"/>
      <c r="UN41" s="206"/>
      <c r="UO41" s="206"/>
      <c r="UP41" s="206"/>
      <c r="UQ41" s="206"/>
      <c r="UR41" s="206"/>
      <c r="US41" s="206"/>
      <c r="UT41" s="206"/>
      <c r="UU41" s="206"/>
      <c r="UV41" s="206"/>
      <c r="UW41" s="206"/>
      <c r="UX41" s="206"/>
      <c r="UY41" s="206"/>
      <c r="UZ41" s="206"/>
      <c r="VA41" s="206"/>
      <c r="VB41" s="206"/>
      <c r="VC41" s="206"/>
      <c r="VD41" s="206"/>
      <c r="VE41" s="206"/>
      <c r="VF41" s="206"/>
      <c r="VG41" s="206"/>
      <c r="VH41" s="206"/>
      <c r="VI41" s="206"/>
      <c r="VJ41" s="206"/>
      <c r="VK41" s="206"/>
      <c r="VL41" s="206"/>
      <c r="VM41" s="206"/>
      <c r="VN41" s="206"/>
      <c r="VO41" s="206"/>
      <c r="VP41" s="206"/>
      <c r="VQ41" s="206"/>
      <c r="VR41" s="206"/>
      <c r="VS41" s="206"/>
      <c r="VT41" s="206"/>
      <c r="VU41" s="206"/>
      <c r="VV41" s="206"/>
      <c r="VW41" s="206"/>
      <c r="VX41" s="206"/>
      <c r="VY41" s="206"/>
      <c r="VZ41" s="206"/>
      <c r="WA41" s="206"/>
      <c r="WB41" s="206"/>
      <c r="WC41" s="206"/>
      <c r="WD41" s="206"/>
      <c r="WE41" s="206"/>
      <c r="WF41" s="206"/>
      <c r="WG41" s="206"/>
      <c r="WH41" s="206"/>
      <c r="WI41" s="206"/>
      <c r="WJ41" s="206"/>
      <c r="WK41" s="206"/>
      <c r="WL41" s="206"/>
      <c r="WM41" s="206"/>
      <c r="WN41" s="206"/>
      <c r="WO41" s="206"/>
      <c r="WP41" s="206"/>
      <c r="WQ41" s="206"/>
      <c r="WR41" s="206"/>
      <c r="WS41" s="206"/>
      <c r="WT41" s="206"/>
      <c r="WU41" s="206"/>
      <c r="WV41" s="206"/>
      <c r="WW41" s="206"/>
      <c r="WX41" s="206"/>
      <c r="WY41" s="206"/>
      <c r="WZ41" s="206"/>
      <c r="XA41" s="206"/>
      <c r="XB41" s="206"/>
      <c r="XC41" s="206"/>
      <c r="XD41" s="206"/>
      <c r="XE41" s="206"/>
      <c r="XF41" s="206"/>
      <c r="XG41" s="206"/>
      <c r="XH41" s="206"/>
      <c r="XI41" s="206"/>
      <c r="XJ41" s="206"/>
      <c r="XK41" s="206"/>
      <c r="XL41" s="206"/>
      <c r="XM41" s="206"/>
      <c r="XN41" s="206"/>
      <c r="XO41" s="206"/>
      <c r="XP41" s="206"/>
      <c r="XQ41" s="206"/>
      <c r="XR41" s="206"/>
      <c r="XS41" s="206"/>
      <c r="XT41" s="206"/>
      <c r="XU41" s="206"/>
      <c r="XV41" s="206"/>
      <c r="XW41" s="206"/>
      <c r="XX41" s="206"/>
      <c r="XY41" s="206"/>
      <c r="XZ41" s="206"/>
      <c r="YA41" s="206"/>
      <c r="YB41" s="206"/>
      <c r="YC41" s="206"/>
      <c r="YD41" s="206"/>
      <c r="YE41" s="206"/>
      <c r="YF41" s="206"/>
      <c r="YG41" s="206"/>
      <c r="YH41" s="206"/>
      <c r="YI41" s="206"/>
      <c r="YJ41" s="206"/>
      <c r="YK41" s="206"/>
      <c r="YL41" s="206"/>
      <c r="YM41" s="206"/>
      <c r="YN41" s="206"/>
      <c r="YO41" s="206"/>
      <c r="YP41" s="206"/>
      <c r="YQ41" s="206"/>
      <c r="YR41" s="206"/>
      <c r="YS41" s="206"/>
      <c r="YT41" s="206"/>
      <c r="YU41" s="206"/>
      <c r="YV41" s="206"/>
      <c r="YW41" s="206"/>
      <c r="YX41" s="206"/>
      <c r="YY41" s="206"/>
      <c r="YZ41" s="206"/>
      <c r="ZA41" s="206"/>
      <c r="ZB41" s="206"/>
      <c r="ZC41" s="206"/>
      <c r="ZD41" s="206"/>
      <c r="ZE41" s="206"/>
      <c r="ZF41" s="206"/>
      <c r="ZG41" s="206"/>
      <c r="ZH41" s="206"/>
      <c r="ZI41" s="206"/>
      <c r="ZJ41" s="206"/>
      <c r="ZK41" s="206"/>
      <c r="ZL41" s="206"/>
      <c r="ZM41" s="206"/>
      <c r="ZN41" s="206"/>
      <c r="ZO41" s="206"/>
      <c r="ZP41" s="206"/>
      <c r="ZQ41" s="206"/>
      <c r="ZR41" s="206"/>
      <c r="ZS41" s="206"/>
      <c r="ZT41" s="206"/>
      <c r="ZU41" s="206"/>
      <c r="ZV41" s="206"/>
      <c r="ZW41" s="206"/>
      <c r="ZX41" s="206"/>
      <c r="ZY41" s="206"/>
      <c r="ZZ41" s="206"/>
      <c r="AAA41" s="206"/>
      <c r="AAB41" s="206"/>
      <c r="AAC41" s="206"/>
      <c r="AAD41" s="206"/>
      <c r="AAE41" s="206"/>
      <c r="AAF41" s="206"/>
      <c r="AAG41" s="206"/>
      <c r="AAH41" s="206"/>
      <c r="AAI41" s="206"/>
      <c r="AAJ41" s="206"/>
      <c r="AAK41" s="206"/>
      <c r="AAL41" s="206"/>
      <c r="AAM41" s="206"/>
      <c r="AAN41" s="206"/>
      <c r="AAO41" s="206"/>
      <c r="AAP41" s="206"/>
      <c r="AAQ41" s="206"/>
      <c r="AAR41" s="206"/>
      <c r="AAS41" s="206"/>
      <c r="AAT41" s="206"/>
      <c r="AAU41" s="206"/>
      <c r="AAV41" s="206"/>
      <c r="AAW41" s="206"/>
      <c r="AAX41" s="206"/>
      <c r="AAY41" s="206"/>
      <c r="AAZ41" s="206"/>
      <c r="ABA41" s="206"/>
      <c r="ABB41" s="206"/>
      <c r="ABC41" s="206"/>
      <c r="ABD41" s="206"/>
      <c r="ABE41" s="206"/>
      <c r="ABF41" s="206"/>
      <c r="ABG41" s="206"/>
      <c r="ABH41" s="206"/>
      <c r="ABI41" s="206"/>
      <c r="ABJ41" s="206"/>
      <c r="ABK41" s="206"/>
      <c r="ABL41" s="206"/>
      <c r="ABM41" s="206"/>
      <c r="ABN41" s="206"/>
      <c r="ABO41" s="206"/>
      <c r="ABP41" s="206"/>
      <c r="ABQ41" s="206"/>
      <c r="ABR41" s="206"/>
      <c r="ABS41" s="206"/>
      <c r="ABT41" s="206"/>
      <c r="ABU41" s="206"/>
      <c r="ABV41" s="206"/>
      <c r="ABW41" s="206"/>
      <c r="ABX41" s="206"/>
      <c r="ABY41" s="206"/>
      <c r="ABZ41" s="206"/>
      <c r="ACA41" s="206"/>
      <c r="ACB41" s="206"/>
      <c r="ACC41" s="206"/>
      <c r="ACD41" s="206"/>
      <c r="ACE41" s="206"/>
      <c r="ACF41" s="206"/>
      <c r="ACG41" s="206"/>
      <c r="ACH41" s="206"/>
      <c r="ACI41" s="206"/>
      <c r="ACJ41" s="206"/>
      <c r="ACK41" s="206"/>
      <c r="ACL41" s="206"/>
      <c r="ACM41" s="206"/>
      <c r="ACN41" s="206"/>
      <c r="ACO41" s="206"/>
      <c r="ACP41" s="206"/>
      <c r="ACQ41" s="206"/>
      <c r="ACR41" s="206"/>
      <c r="ACS41" s="206"/>
      <c r="ACT41" s="206"/>
      <c r="ACU41" s="206"/>
      <c r="ACV41" s="206"/>
      <c r="ACW41" s="206"/>
      <c r="ACX41" s="206"/>
      <c r="ACY41" s="206"/>
      <c r="ACZ41" s="206"/>
      <c r="ADA41" s="206"/>
      <c r="ADB41" s="206"/>
      <c r="ADC41" s="206"/>
      <c r="ADD41" s="206"/>
      <c r="ADE41" s="206"/>
      <c r="ADF41" s="206"/>
      <c r="ADG41" s="206"/>
      <c r="ADH41" s="206"/>
      <c r="ADI41" s="206"/>
      <c r="ADJ41" s="206"/>
      <c r="ADK41" s="206"/>
      <c r="ADL41" s="206"/>
      <c r="ADM41" s="206"/>
      <c r="ADN41" s="206"/>
      <c r="ADO41" s="206"/>
      <c r="ADP41" s="206"/>
      <c r="ADQ41" s="206"/>
      <c r="ADR41" s="206"/>
      <c r="ADS41" s="206"/>
      <c r="ADT41" s="206"/>
      <c r="ADU41" s="206"/>
      <c r="ADV41" s="206"/>
      <c r="ADW41" s="206"/>
      <c r="ADX41" s="206"/>
      <c r="ADY41" s="206"/>
      <c r="ADZ41" s="206"/>
      <c r="AEA41" s="206"/>
      <c r="AEB41" s="206"/>
      <c r="AEC41" s="206"/>
      <c r="AED41" s="206"/>
      <c r="AEE41" s="206"/>
      <c r="AEF41" s="206"/>
      <c r="AEG41" s="206"/>
      <c r="AEH41" s="206"/>
      <c r="AEI41" s="206"/>
      <c r="AEJ41" s="206"/>
      <c r="AEK41" s="206"/>
      <c r="AEL41" s="206"/>
      <c r="AEM41" s="206"/>
      <c r="AEN41" s="206"/>
      <c r="AEO41" s="206"/>
      <c r="AEP41" s="206"/>
      <c r="AEQ41" s="206"/>
      <c r="AER41" s="206"/>
      <c r="AES41" s="206"/>
      <c r="AET41" s="206"/>
      <c r="AEU41" s="206"/>
      <c r="AEV41" s="206"/>
      <c r="AEW41" s="206"/>
      <c r="AEX41" s="206"/>
      <c r="AEY41" s="206"/>
      <c r="AEZ41" s="206"/>
      <c r="AFA41" s="206"/>
      <c r="AFB41" s="206"/>
      <c r="AFC41" s="206"/>
      <c r="AFD41" s="206"/>
      <c r="AFE41" s="206"/>
      <c r="AFF41" s="206"/>
      <c r="AFG41" s="206"/>
      <c r="AFH41" s="206"/>
      <c r="AFI41" s="206"/>
      <c r="AFJ41" s="206"/>
      <c r="AFK41" s="206"/>
      <c r="AFL41" s="206"/>
      <c r="AFM41" s="206"/>
      <c r="AFN41" s="206"/>
      <c r="AFO41" s="206"/>
      <c r="AFP41" s="206"/>
      <c r="AFQ41" s="206"/>
      <c r="AFR41" s="206"/>
      <c r="AFS41" s="206"/>
      <c r="AFT41" s="206"/>
      <c r="AFU41" s="206"/>
      <c r="AFV41" s="206"/>
      <c r="AFW41" s="206"/>
      <c r="AFX41" s="206"/>
      <c r="AFY41" s="206"/>
      <c r="AFZ41" s="206"/>
      <c r="AGA41" s="206"/>
      <c r="AGB41" s="206"/>
      <c r="AGC41" s="206"/>
      <c r="AGD41" s="206"/>
      <c r="AGE41" s="206"/>
      <c r="AGF41" s="206"/>
      <c r="AGG41" s="206"/>
      <c r="AGH41" s="206"/>
      <c r="AGI41" s="206"/>
      <c r="AGJ41" s="206"/>
      <c r="AGK41" s="206"/>
      <c r="AGL41" s="206"/>
      <c r="AGM41" s="206"/>
      <c r="AGN41" s="206"/>
      <c r="AGO41" s="206"/>
      <c r="AGP41" s="206"/>
      <c r="AGQ41" s="206"/>
      <c r="AGR41" s="206"/>
      <c r="AGS41" s="206"/>
      <c r="AGT41" s="206"/>
      <c r="AGU41" s="206"/>
      <c r="AGV41" s="206"/>
      <c r="AGW41" s="206"/>
      <c r="AGX41" s="206"/>
      <c r="AGY41" s="206"/>
      <c r="AGZ41" s="206"/>
      <c r="AHA41" s="206"/>
      <c r="AHB41" s="206"/>
      <c r="AHC41" s="206"/>
      <c r="AHD41" s="206"/>
      <c r="AHE41" s="206"/>
      <c r="AHF41" s="206"/>
      <c r="AHG41" s="206"/>
      <c r="AHH41" s="206"/>
      <c r="AHI41" s="206"/>
      <c r="AHJ41" s="206"/>
      <c r="AHK41" s="206"/>
      <c r="AHL41" s="206"/>
      <c r="AHM41" s="206"/>
      <c r="AHN41" s="206"/>
      <c r="AHO41" s="206"/>
      <c r="AHP41" s="206"/>
      <c r="AHQ41" s="206"/>
      <c r="AHR41" s="206"/>
      <c r="AHS41" s="206"/>
      <c r="AHT41" s="206"/>
      <c r="AHU41" s="206"/>
      <c r="AHV41" s="206"/>
      <c r="AHW41" s="206"/>
      <c r="AHX41" s="206"/>
      <c r="AHY41" s="206"/>
      <c r="AHZ41" s="206"/>
      <c r="AIA41" s="206"/>
      <c r="AIB41" s="206"/>
      <c r="AIC41" s="206"/>
      <c r="AID41" s="206"/>
      <c r="AIE41" s="206"/>
      <c r="AIF41" s="206"/>
      <c r="AIG41" s="206"/>
      <c r="AIH41" s="206"/>
      <c r="AII41" s="206"/>
      <c r="AIJ41" s="206"/>
      <c r="AIK41" s="206"/>
      <c r="AIL41" s="206"/>
      <c r="AIM41" s="206"/>
      <c r="AIN41" s="206"/>
      <c r="AIO41" s="206"/>
      <c r="AIP41" s="206"/>
      <c r="AIQ41" s="206"/>
      <c r="AIR41" s="206"/>
      <c r="AIS41" s="206"/>
      <c r="AIT41" s="206"/>
      <c r="AIU41" s="206"/>
      <c r="AIV41" s="206"/>
      <c r="AIW41" s="206"/>
      <c r="AIX41" s="206"/>
      <c r="AIY41" s="206"/>
      <c r="AIZ41" s="206"/>
      <c r="AJA41" s="206"/>
      <c r="AJB41" s="206"/>
      <c r="AJC41" s="206"/>
      <c r="AJD41" s="206"/>
      <c r="AJE41" s="206"/>
      <c r="AJF41" s="206"/>
      <c r="AJG41" s="206"/>
      <c r="AJH41" s="206"/>
      <c r="AJI41" s="206"/>
      <c r="AJJ41" s="206"/>
      <c r="AJK41" s="206"/>
      <c r="AJL41" s="206"/>
      <c r="AJM41" s="206"/>
      <c r="AJN41" s="206"/>
      <c r="AJO41" s="206"/>
      <c r="AJP41" s="206"/>
      <c r="AJQ41" s="206"/>
      <c r="AJR41" s="206"/>
      <c r="AJS41" s="206"/>
      <c r="AJT41" s="206"/>
      <c r="AJU41" s="206"/>
      <c r="AJV41" s="206"/>
      <c r="AJW41" s="206"/>
      <c r="AJX41" s="206"/>
      <c r="AJY41" s="206"/>
      <c r="AJZ41" s="206"/>
      <c r="AKA41" s="206"/>
      <c r="AKB41" s="206"/>
      <c r="AKC41" s="206"/>
      <c r="AKD41" s="206"/>
      <c r="AKE41" s="206"/>
      <c r="AKF41" s="206"/>
      <c r="AKG41" s="206"/>
      <c r="AKH41" s="206"/>
      <c r="AKI41" s="206"/>
      <c r="AKJ41" s="206"/>
      <c r="AKK41" s="206"/>
      <c r="AKL41" s="206"/>
      <c r="AKM41" s="206"/>
      <c r="AKN41" s="206"/>
      <c r="AKO41" s="206"/>
      <c r="AKP41" s="206"/>
      <c r="AKQ41" s="206"/>
      <c r="AKR41" s="206"/>
      <c r="AKS41" s="206"/>
      <c r="AKT41" s="206"/>
      <c r="AKU41" s="206"/>
      <c r="AKV41" s="206"/>
      <c r="AKW41" s="206"/>
      <c r="AKX41" s="206"/>
      <c r="AKY41" s="206"/>
      <c r="AKZ41" s="206"/>
      <c r="ALA41" s="206"/>
      <c r="ALB41" s="206"/>
      <c r="ALC41" s="206"/>
      <c r="ALD41" s="206"/>
      <c r="ALE41" s="206"/>
      <c r="ALF41" s="206"/>
      <c r="ALG41" s="206"/>
      <c r="ALH41" s="206"/>
      <c r="ALI41" s="206"/>
      <c r="ALJ41" s="206"/>
      <c r="ALK41" s="206"/>
      <c r="ALL41" s="206"/>
      <c r="ALM41" s="206"/>
      <c r="ALN41" s="206"/>
      <c r="ALO41" s="206"/>
      <c r="ALP41" s="206"/>
      <c r="ALQ41" s="206"/>
      <c r="ALR41" s="206"/>
      <c r="ALS41" s="206"/>
      <c r="ALT41" s="206"/>
      <c r="ALU41" s="206"/>
      <c r="ALV41" s="206"/>
      <c r="ALW41" s="206"/>
      <c r="ALX41" s="206"/>
      <c r="ALY41" s="206"/>
      <c r="ALZ41" s="206"/>
      <c r="AMA41" s="206"/>
    </row>
    <row r="43" spans="1:1024" ht="14.25">
      <c r="A43" s="222" t="s">
        <v>115</v>
      </c>
      <c r="B43" s="222" t="s">
        <v>431</v>
      </c>
      <c r="C43" s="222" t="s">
        <v>432</v>
      </c>
      <c r="D43" s="222" t="s">
        <v>433</v>
      </c>
      <c r="E43" s="224">
        <v>708161</v>
      </c>
      <c r="F43" s="222" t="s">
        <v>434</v>
      </c>
      <c r="G43" s="224">
        <v>708161</v>
      </c>
      <c r="H43" s="224">
        <f>70+275+350</f>
        <v>695</v>
      </c>
      <c r="I43" s="222" t="s">
        <v>201</v>
      </c>
      <c r="J43" s="232">
        <f>8.89/30480</f>
        <v>2.9166666666666669E-4</v>
      </c>
      <c r="K43" s="216">
        <f>SUM(J43*H43)</f>
        <v>0.20270833333333335</v>
      </c>
      <c r="L43" s="226"/>
      <c r="M43" s="216"/>
      <c r="N43" s="216"/>
      <c r="O43" s="226"/>
      <c r="P43" s="238" t="s">
        <v>435</v>
      </c>
      <c r="Q43" s="220"/>
      <c r="R43" s="221"/>
      <c r="S43" s="221"/>
      <c r="T43" s="222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  <c r="FM43" s="240"/>
      <c r="FN43" s="240"/>
      <c r="FO43" s="240"/>
      <c r="FP43" s="240"/>
      <c r="FQ43" s="240"/>
      <c r="FR43" s="240"/>
      <c r="FS43" s="240"/>
      <c r="FT43" s="240"/>
      <c r="FU43" s="240"/>
      <c r="FV43" s="240"/>
      <c r="FW43" s="240"/>
      <c r="FX43" s="240"/>
      <c r="FY43" s="240"/>
      <c r="FZ43" s="240"/>
      <c r="GA43" s="240"/>
      <c r="GB43" s="240"/>
      <c r="GC43" s="240"/>
      <c r="GD43" s="240"/>
      <c r="GE43" s="240"/>
      <c r="GF43" s="240"/>
      <c r="GG43" s="240"/>
      <c r="GH43" s="240"/>
      <c r="GI43" s="240"/>
      <c r="GJ43" s="240"/>
      <c r="GK43" s="240"/>
      <c r="GL43" s="240"/>
      <c r="GM43" s="240"/>
      <c r="GN43" s="240"/>
      <c r="GO43" s="240"/>
      <c r="GP43" s="240"/>
      <c r="GQ43" s="240"/>
      <c r="GR43" s="240"/>
      <c r="GS43" s="240"/>
      <c r="GT43" s="240"/>
      <c r="GU43" s="240"/>
      <c r="GV43" s="240"/>
      <c r="GW43" s="240"/>
      <c r="GX43" s="240"/>
      <c r="GY43" s="240"/>
      <c r="GZ43" s="240"/>
      <c r="HA43" s="240"/>
      <c r="HB43" s="240"/>
      <c r="HC43" s="240"/>
      <c r="HD43" s="240"/>
      <c r="HE43" s="240"/>
      <c r="HF43" s="240"/>
      <c r="HG43" s="240"/>
      <c r="HH43" s="240"/>
      <c r="HI43" s="240"/>
      <c r="HJ43" s="240"/>
      <c r="HK43" s="240"/>
      <c r="HL43" s="240"/>
      <c r="HM43" s="240"/>
      <c r="HN43" s="240"/>
      <c r="HO43" s="240"/>
      <c r="HP43" s="240"/>
      <c r="HQ43" s="240"/>
      <c r="HR43" s="240"/>
      <c r="HS43" s="240"/>
      <c r="HT43" s="240"/>
      <c r="HU43" s="240"/>
      <c r="HV43" s="240"/>
      <c r="HW43" s="240"/>
      <c r="HX43" s="240"/>
      <c r="HY43" s="240"/>
      <c r="HZ43" s="240"/>
      <c r="IA43" s="240"/>
      <c r="IB43" s="240"/>
      <c r="IC43" s="240"/>
      <c r="ID43" s="240"/>
      <c r="IE43" s="240"/>
      <c r="IF43" s="240"/>
      <c r="IG43" s="240"/>
      <c r="IH43" s="240"/>
      <c r="II43" s="240"/>
      <c r="IJ43" s="240"/>
      <c r="IK43" s="240"/>
      <c r="IL43" s="240"/>
      <c r="IM43" s="240"/>
      <c r="IN43" s="240"/>
      <c r="IO43" s="240"/>
      <c r="IP43" s="240"/>
      <c r="IQ43" s="240"/>
      <c r="IR43" s="240"/>
      <c r="IS43" s="240"/>
      <c r="IT43" s="240"/>
      <c r="IU43" s="240"/>
      <c r="IV43" s="240"/>
      <c r="IW43" s="240"/>
      <c r="IX43" s="240"/>
      <c r="IY43" s="240"/>
      <c r="IZ43" s="240"/>
      <c r="JA43" s="240"/>
      <c r="JB43" s="240"/>
      <c r="JC43" s="240"/>
      <c r="JD43" s="240"/>
      <c r="JE43" s="240"/>
      <c r="JF43" s="240"/>
      <c r="JG43" s="240"/>
      <c r="JH43" s="240"/>
      <c r="JI43" s="240"/>
      <c r="JJ43" s="240"/>
      <c r="JK43" s="240"/>
      <c r="JL43" s="240"/>
      <c r="JM43" s="240"/>
      <c r="JN43" s="240"/>
      <c r="JO43" s="240"/>
      <c r="JP43" s="240"/>
      <c r="JQ43" s="240"/>
      <c r="JR43" s="240"/>
      <c r="JS43" s="240"/>
      <c r="JT43" s="240"/>
      <c r="JU43" s="240"/>
      <c r="JV43" s="240"/>
      <c r="JW43" s="240"/>
      <c r="JX43" s="240"/>
      <c r="JY43" s="240"/>
      <c r="JZ43" s="240"/>
      <c r="KA43" s="240"/>
      <c r="KB43" s="240"/>
      <c r="KC43" s="240"/>
      <c r="KD43" s="240"/>
      <c r="KE43" s="240"/>
      <c r="KF43" s="240"/>
      <c r="KG43" s="240"/>
      <c r="KH43" s="240"/>
      <c r="KI43" s="240"/>
      <c r="KJ43" s="240"/>
      <c r="KK43" s="240"/>
      <c r="KL43" s="240"/>
      <c r="KM43" s="240"/>
      <c r="KN43" s="240"/>
      <c r="KO43" s="240"/>
      <c r="KP43" s="240"/>
      <c r="KQ43" s="240"/>
      <c r="KR43" s="240"/>
      <c r="KS43" s="240"/>
      <c r="KT43" s="240"/>
      <c r="KU43" s="240"/>
      <c r="KV43" s="240"/>
      <c r="KW43" s="240"/>
      <c r="KX43" s="240"/>
      <c r="KY43" s="240"/>
      <c r="KZ43" s="240"/>
      <c r="LA43" s="240"/>
      <c r="LB43" s="240"/>
      <c r="LC43" s="240"/>
      <c r="LD43" s="240"/>
      <c r="LE43" s="240"/>
      <c r="LF43" s="240"/>
      <c r="LG43" s="240"/>
      <c r="LH43" s="240"/>
      <c r="LI43" s="240"/>
      <c r="LJ43" s="240"/>
      <c r="LK43" s="240"/>
      <c r="LL43" s="240"/>
      <c r="LM43" s="240"/>
      <c r="LN43" s="240"/>
      <c r="LO43" s="240"/>
      <c r="LP43" s="240"/>
      <c r="LQ43" s="240"/>
      <c r="LR43" s="240"/>
      <c r="LS43" s="240"/>
      <c r="LT43" s="240"/>
      <c r="LU43" s="240"/>
      <c r="LV43" s="240"/>
      <c r="LW43" s="240"/>
      <c r="LX43" s="240"/>
      <c r="LY43" s="240"/>
      <c r="LZ43" s="240"/>
      <c r="MA43" s="240"/>
      <c r="MB43" s="240"/>
      <c r="MC43" s="240"/>
      <c r="MD43" s="240"/>
      <c r="ME43" s="240"/>
      <c r="MF43" s="240"/>
      <c r="MG43" s="240"/>
      <c r="MH43" s="240"/>
      <c r="MI43" s="240"/>
      <c r="MJ43" s="240"/>
      <c r="MK43" s="240"/>
      <c r="ML43" s="240"/>
      <c r="MM43" s="240"/>
      <c r="MN43" s="240"/>
      <c r="MO43" s="240"/>
      <c r="MP43" s="240"/>
      <c r="MQ43" s="240"/>
      <c r="MR43" s="240"/>
      <c r="MS43" s="240"/>
      <c r="MT43" s="240"/>
      <c r="MU43" s="240"/>
      <c r="MV43" s="240"/>
      <c r="MW43" s="240"/>
      <c r="MX43" s="240"/>
      <c r="MY43" s="240"/>
      <c r="MZ43" s="240"/>
      <c r="NA43" s="240"/>
      <c r="NB43" s="240"/>
      <c r="NC43" s="240"/>
      <c r="ND43" s="240"/>
      <c r="NE43" s="240"/>
      <c r="NF43" s="240"/>
      <c r="NG43" s="240"/>
      <c r="NH43" s="240"/>
      <c r="NI43" s="240"/>
      <c r="NJ43" s="240"/>
      <c r="NK43" s="240"/>
      <c r="NL43" s="240"/>
      <c r="NM43" s="240"/>
      <c r="NN43" s="240"/>
      <c r="NO43" s="240"/>
      <c r="NP43" s="240"/>
      <c r="NQ43" s="240"/>
      <c r="NR43" s="240"/>
      <c r="NS43" s="240"/>
      <c r="NT43" s="240"/>
      <c r="NU43" s="240"/>
      <c r="NV43" s="240"/>
      <c r="NW43" s="240"/>
      <c r="NX43" s="240"/>
      <c r="NY43" s="240"/>
      <c r="NZ43" s="240"/>
      <c r="OA43" s="240"/>
      <c r="OB43" s="240"/>
      <c r="OC43" s="240"/>
      <c r="OD43" s="240"/>
      <c r="OE43" s="240"/>
      <c r="OF43" s="240"/>
      <c r="OG43" s="240"/>
      <c r="OH43" s="240"/>
      <c r="OI43" s="240"/>
      <c r="OJ43" s="240"/>
      <c r="OK43" s="240"/>
      <c r="OL43" s="240"/>
      <c r="OM43" s="240"/>
      <c r="ON43" s="240"/>
      <c r="OO43" s="240"/>
      <c r="OP43" s="240"/>
      <c r="OQ43" s="240"/>
      <c r="OR43" s="240"/>
      <c r="OS43" s="240"/>
      <c r="OT43" s="240"/>
      <c r="OU43" s="240"/>
      <c r="OV43" s="240"/>
      <c r="OW43" s="240"/>
      <c r="OX43" s="240"/>
      <c r="OY43" s="240"/>
      <c r="OZ43" s="240"/>
      <c r="PA43" s="240"/>
      <c r="PB43" s="240"/>
      <c r="PC43" s="240"/>
      <c r="PD43" s="240"/>
      <c r="PE43" s="240"/>
      <c r="PF43" s="240"/>
      <c r="PG43" s="240"/>
      <c r="PH43" s="240"/>
      <c r="PI43" s="240"/>
      <c r="PJ43" s="240"/>
      <c r="PK43" s="240"/>
      <c r="PL43" s="240"/>
      <c r="PM43" s="240"/>
      <c r="PN43" s="240"/>
      <c r="PO43" s="240"/>
      <c r="PP43" s="240"/>
      <c r="PQ43" s="240"/>
      <c r="PR43" s="240"/>
      <c r="PS43" s="240"/>
      <c r="PT43" s="240"/>
      <c r="PU43" s="240"/>
      <c r="PV43" s="240"/>
      <c r="PW43" s="240"/>
      <c r="PX43" s="240"/>
      <c r="PY43" s="240"/>
      <c r="PZ43" s="240"/>
      <c r="QA43" s="240"/>
      <c r="QB43" s="240"/>
      <c r="QC43" s="240"/>
      <c r="QD43" s="240"/>
      <c r="QE43" s="240"/>
      <c r="QF43" s="240"/>
      <c r="QG43" s="240"/>
      <c r="QH43" s="240"/>
      <c r="QI43" s="240"/>
      <c r="QJ43" s="240"/>
      <c r="QK43" s="240"/>
      <c r="QL43" s="240"/>
      <c r="QM43" s="240"/>
      <c r="QN43" s="240"/>
      <c r="QO43" s="240"/>
      <c r="QP43" s="240"/>
      <c r="QQ43" s="240"/>
      <c r="QR43" s="240"/>
      <c r="QS43" s="240"/>
      <c r="QT43" s="240"/>
      <c r="QU43" s="240"/>
      <c r="QV43" s="240"/>
      <c r="QW43" s="240"/>
      <c r="QX43" s="240"/>
      <c r="QY43" s="240"/>
      <c r="QZ43" s="240"/>
      <c r="RA43" s="240"/>
      <c r="RB43" s="240"/>
      <c r="RC43" s="240"/>
      <c r="RD43" s="240"/>
      <c r="RE43" s="240"/>
      <c r="RF43" s="240"/>
      <c r="RG43" s="240"/>
      <c r="RH43" s="240"/>
      <c r="RI43" s="240"/>
      <c r="RJ43" s="240"/>
      <c r="RK43" s="240"/>
      <c r="RL43" s="240"/>
      <c r="RM43" s="240"/>
      <c r="RN43" s="240"/>
      <c r="RO43" s="240"/>
      <c r="RP43" s="240"/>
      <c r="RQ43" s="240"/>
      <c r="RR43" s="240"/>
      <c r="RS43" s="240"/>
      <c r="RT43" s="240"/>
      <c r="RU43" s="240"/>
      <c r="RV43" s="240"/>
      <c r="RW43" s="240"/>
      <c r="RX43" s="240"/>
      <c r="RY43" s="240"/>
      <c r="RZ43" s="240"/>
      <c r="SA43" s="240"/>
      <c r="SB43" s="240"/>
      <c r="SC43" s="240"/>
      <c r="SD43" s="240"/>
      <c r="SE43" s="240"/>
      <c r="SF43" s="240"/>
      <c r="SG43" s="240"/>
      <c r="SH43" s="240"/>
      <c r="SI43" s="240"/>
      <c r="SJ43" s="240"/>
      <c r="SK43" s="240"/>
      <c r="SL43" s="240"/>
      <c r="SM43" s="240"/>
      <c r="SN43" s="240"/>
      <c r="SO43" s="240"/>
      <c r="SP43" s="240"/>
      <c r="SQ43" s="240"/>
      <c r="SR43" s="240"/>
      <c r="SS43" s="240"/>
      <c r="ST43" s="240"/>
      <c r="SU43" s="240"/>
      <c r="SV43" s="240"/>
      <c r="SW43" s="240"/>
      <c r="SX43" s="240"/>
      <c r="SY43" s="240"/>
      <c r="SZ43" s="240"/>
      <c r="TA43" s="240"/>
      <c r="TB43" s="240"/>
      <c r="TC43" s="240"/>
      <c r="TD43" s="240"/>
      <c r="TE43" s="240"/>
      <c r="TF43" s="240"/>
      <c r="TG43" s="240"/>
      <c r="TH43" s="240"/>
      <c r="TI43" s="240"/>
      <c r="TJ43" s="240"/>
      <c r="TK43" s="240"/>
      <c r="TL43" s="240"/>
      <c r="TM43" s="240"/>
      <c r="TN43" s="240"/>
      <c r="TO43" s="240"/>
      <c r="TP43" s="240"/>
      <c r="TQ43" s="240"/>
      <c r="TR43" s="240"/>
      <c r="TS43" s="240"/>
      <c r="TT43" s="240"/>
      <c r="TU43" s="240"/>
      <c r="TV43" s="240"/>
      <c r="TW43" s="240"/>
      <c r="TX43" s="240"/>
      <c r="TY43" s="240"/>
      <c r="TZ43" s="240"/>
      <c r="UA43" s="240"/>
      <c r="UB43" s="240"/>
      <c r="UC43" s="240"/>
      <c r="UD43" s="240"/>
      <c r="UE43" s="240"/>
      <c r="UF43" s="240"/>
      <c r="UG43" s="240"/>
      <c r="UH43" s="240"/>
      <c r="UI43" s="240"/>
      <c r="UJ43" s="240"/>
      <c r="UK43" s="240"/>
      <c r="UL43" s="240"/>
      <c r="UM43" s="240"/>
      <c r="UN43" s="240"/>
      <c r="UO43" s="240"/>
      <c r="UP43" s="240"/>
      <c r="UQ43" s="240"/>
      <c r="UR43" s="240"/>
      <c r="US43" s="240"/>
      <c r="UT43" s="240"/>
      <c r="UU43" s="240"/>
      <c r="UV43" s="240"/>
      <c r="UW43" s="240"/>
      <c r="UX43" s="240"/>
      <c r="UY43" s="240"/>
      <c r="UZ43" s="240"/>
      <c r="VA43" s="240"/>
      <c r="VB43" s="240"/>
      <c r="VC43" s="240"/>
      <c r="VD43" s="240"/>
      <c r="VE43" s="240"/>
      <c r="VF43" s="240"/>
      <c r="VG43" s="240"/>
      <c r="VH43" s="240"/>
      <c r="VI43" s="240"/>
      <c r="VJ43" s="240"/>
      <c r="VK43" s="240"/>
      <c r="VL43" s="240"/>
      <c r="VM43" s="240"/>
      <c r="VN43" s="240"/>
      <c r="VO43" s="240"/>
      <c r="VP43" s="240"/>
      <c r="VQ43" s="240"/>
      <c r="VR43" s="240"/>
      <c r="VS43" s="240"/>
      <c r="VT43" s="240"/>
      <c r="VU43" s="240"/>
      <c r="VV43" s="240"/>
      <c r="VW43" s="240"/>
      <c r="VX43" s="240"/>
      <c r="VY43" s="240"/>
      <c r="VZ43" s="240"/>
      <c r="WA43" s="240"/>
      <c r="WB43" s="240"/>
      <c r="WC43" s="240"/>
      <c r="WD43" s="240"/>
      <c r="WE43" s="240"/>
      <c r="WF43" s="240"/>
      <c r="WG43" s="240"/>
      <c r="WH43" s="240"/>
      <c r="WI43" s="240"/>
      <c r="WJ43" s="240"/>
      <c r="WK43" s="240"/>
      <c r="WL43" s="240"/>
      <c r="WM43" s="240"/>
      <c r="WN43" s="240"/>
      <c r="WO43" s="240"/>
      <c r="WP43" s="240"/>
      <c r="WQ43" s="240"/>
      <c r="WR43" s="240"/>
      <c r="WS43" s="240"/>
      <c r="WT43" s="240"/>
      <c r="WU43" s="240"/>
      <c r="WV43" s="240"/>
      <c r="WW43" s="240"/>
      <c r="WX43" s="240"/>
      <c r="WY43" s="240"/>
      <c r="WZ43" s="240"/>
      <c r="XA43" s="240"/>
      <c r="XB43" s="240"/>
      <c r="XC43" s="240"/>
      <c r="XD43" s="240"/>
      <c r="XE43" s="240"/>
      <c r="XF43" s="240"/>
      <c r="XG43" s="240"/>
      <c r="XH43" s="240"/>
      <c r="XI43" s="240"/>
      <c r="XJ43" s="240"/>
      <c r="XK43" s="240"/>
      <c r="XL43" s="240"/>
      <c r="XM43" s="240"/>
      <c r="XN43" s="240"/>
      <c r="XO43" s="240"/>
      <c r="XP43" s="240"/>
      <c r="XQ43" s="240"/>
      <c r="XR43" s="240"/>
      <c r="XS43" s="240"/>
      <c r="XT43" s="240"/>
      <c r="XU43" s="240"/>
      <c r="XV43" s="240"/>
      <c r="XW43" s="240"/>
      <c r="XX43" s="240"/>
      <c r="XY43" s="240"/>
      <c r="XZ43" s="240"/>
      <c r="YA43" s="240"/>
      <c r="YB43" s="240"/>
      <c r="YC43" s="240"/>
      <c r="YD43" s="240"/>
      <c r="YE43" s="240"/>
      <c r="YF43" s="240"/>
      <c r="YG43" s="240"/>
      <c r="YH43" s="240"/>
      <c r="YI43" s="240"/>
      <c r="YJ43" s="240"/>
      <c r="YK43" s="240"/>
      <c r="YL43" s="240"/>
      <c r="YM43" s="240"/>
      <c r="YN43" s="240"/>
      <c r="YO43" s="240"/>
      <c r="YP43" s="240"/>
      <c r="YQ43" s="240"/>
      <c r="YR43" s="240"/>
      <c r="YS43" s="240"/>
      <c r="YT43" s="240"/>
      <c r="YU43" s="240"/>
      <c r="YV43" s="240"/>
      <c r="YW43" s="240"/>
      <c r="YX43" s="240"/>
      <c r="YY43" s="240"/>
      <c r="YZ43" s="240"/>
      <c r="ZA43" s="240"/>
      <c r="ZB43" s="240"/>
      <c r="ZC43" s="240"/>
      <c r="ZD43" s="240"/>
      <c r="ZE43" s="240"/>
      <c r="ZF43" s="240"/>
      <c r="ZG43" s="240"/>
      <c r="ZH43" s="240"/>
      <c r="ZI43" s="240"/>
      <c r="ZJ43" s="240"/>
      <c r="ZK43" s="240"/>
      <c r="ZL43" s="240"/>
      <c r="ZM43" s="240"/>
      <c r="ZN43" s="240"/>
      <c r="ZO43" s="240"/>
      <c r="ZP43" s="240"/>
      <c r="ZQ43" s="240"/>
      <c r="ZR43" s="240"/>
      <c r="ZS43" s="240"/>
      <c r="ZT43" s="240"/>
      <c r="ZU43" s="240"/>
      <c r="ZV43" s="240"/>
      <c r="ZW43" s="240"/>
      <c r="ZX43" s="240"/>
      <c r="ZY43" s="240"/>
      <c r="ZZ43" s="240"/>
      <c r="AAA43" s="240"/>
      <c r="AAB43" s="240"/>
      <c r="AAC43" s="240"/>
      <c r="AAD43" s="240"/>
      <c r="AAE43" s="240"/>
      <c r="AAF43" s="240"/>
      <c r="AAG43" s="240"/>
      <c r="AAH43" s="240"/>
      <c r="AAI43" s="240"/>
      <c r="AAJ43" s="240"/>
      <c r="AAK43" s="240"/>
      <c r="AAL43" s="240"/>
      <c r="AAM43" s="240"/>
      <c r="AAN43" s="240"/>
      <c r="AAO43" s="240"/>
      <c r="AAP43" s="240"/>
      <c r="AAQ43" s="240"/>
      <c r="AAR43" s="240"/>
      <c r="AAS43" s="240"/>
      <c r="AAT43" s="240"/>
      <c r="AAU43" s="240"/>
      <c r="AAV43" s="240"/>
      <c r="AAW43" s="240"/>
      <c r="AAX43" s="240"/>
      <c r="AAY43" s="240"/>
      <c r="AAZ43" s="240"/>
      <c r="ABA43" s="240"/>
      <c r="ABB43" s="240"/>
      <c r="ABC43" s="240"/>
      <c r="ABD43" s="240"/>
      <c r="ABE43" s="240"/>
      <c r="ABF43" s="240"/>
      <c r="ABG43" s="240"/>
      <c r="ABH43" s="240"/>
      <c r="ABI43" s="240"/>
      <c r="ABJ43" s="240"/>
      <c r="ABK43" s="240"/>
      <c r="ABL43" s="240"/>
      <c r="ABM43" s="240"/>
      <c r="ABN43" s="240"/>
      <c r="ABO43" s="240"/>
      <c r="ABP43" s="240"/>
      <c r="ABQ43" s="240"/>
      <c r="ABR43" s="240"/>
      <c r="ABS43" s="240"/>
      <c r="ABT43" s="240"/>
      <c r="ABU43" s="240"/>
      <c r="ABV43" s="240"/>
      <c r="ABW43" s="240"/>
      <c r="ABX43" s="240"/>
      <c r="ABY43" s="240"/>
      <c r="ABZ43" s="240"/>
      <c r="ACA43" s="240"/>
      <c r="ACB43" s="240"/>
      <c r="ACC43" s="240"/>
      <c r="ACD43" s="240"/>
      <c r="ACE43" s="240"/>
      <c r="ACF43" s="240"/>
      <c r="ACG43" s="240"/>
      <c r="ACH43" s="240"/>
      <c r="ACI43" s="240"/>
      <c r="ACJ43" s="240"/>
      <c r="ACK43" s="240"/>
      <c r="ACL43" s="240"/>
      <c r="ACM43" s="240"/>
      <c r="ACN43" s="240"/>
      <c r="ACO43" s="240"/>
      <c r="ACP43" s="240"/>
      <c r="ACQ43" s="240"/>
      <c r="ACR43" s="240"/>
      <c r="ACS43" s="240"/>
      <c r="ACT43" s="240"/>
      <c r="ACU43" s="240"/>
      <c r="ACV43" s="240"/>
      <c r="ACW43" s="240"/>
      <c r="ACX43" s="240"/>
      <c r="ACY43" s="240"/>
      <c r="ACZ43" s="240"/>
      <c r="ADA43" s="240"/>
      <c r="ADB43" s="240"/>
      <c r="ADC43" s="240"/>
      <c r="ADD43" s="240"/>
      <c r="ADE43" s="240"/>
      <c r="ADF43" s="240"/>
      <c r="ADG43" s="240"/>
      <c r="ADH43" s="240"/>
      <c r="ADI43" s="240"/>
      <c r="ADJ43" s="240"/>
      <c r="ADK43" s="240"/>
      <c r="ADL43" s="240"/>
      <c r="ADM43" s="240"/>
      <c r="ADN43" s="240"/>
      <c r="ADO43" s="240"/>
      <c r="ADP43" s="240"/>
      <c r="ADQ43" s="240"/>
      <c r="ADR43" s="240"/>
      <c r="ADS43" s="240"/>
      <c r="ADT43" s="240"/>
      <c r="ADU43" s="240"/>
      <c r="ADV43" s="240"/>
      <c r="ADW43" s="240"/>
      <c r="ADX43" s="240"/>
      <c r="ADY43" s="240"/>
      <c r="ADZ43" s="240"/>
      <c r="AEA43" s="240"/>
      <c r="AEB43" s="240"/>
      <c r="AEC43" s="240"/>
      <c r="AED43" s="240"/>
      <c r="AEE43" s="240"/>
      <c r="AEF43" s="240"/>
      <c r="AEG43" s="240"/>
      <c r="AEH43" s="240"/>
      <c r="AEI43" s="240"/>
      <c r="AEJ43" s="240"/>
      <c r="AEK43" s="240"/>
      <c r="AEL43" s="240"/>
      <c r="AEM43" s="240"/>
      <c r="AEN43" s="240"/>
      <c r="AEO43" s="240"/>
      <c r="AEP43" s="240"/>
      <c r="AEQ43" s="240"/>
      <c r="AER43" s="240"/>
      <c r="AES43" s="240"/>
      <c r="AET43" s="240"/>
      <c r="AEU43" s="240"/>
      <c r="AEV43" s="240"/>
      <c r="AEW43" s="240"/>
      <c r="AEX43" s="240"/>
      <c r="AEY43" s="240"/>
      <c r="AEZ43" s="240"/>
      <c r="AFA43" s="240"/>
      <c r="AFB43" s="240"/>
      <c r="AFC43" s="240"/>
      <c r="AFD43" s="240"/>
      <c r="AFE43" s="240"/>
      <c r="AFF43" s="240"/>
      <c r="AFG43" s="240"/>
      <c r="AFH43" s="240"/>
      <c r="AFI43" s="240"/>
      <c r="AFJ43" s="240"/>
      <c r="AFK43" s="240"/>
      <c r="AFL43" s="240"/>
      <c r="AFM43" s="240"/>
      <c r="AFN43" s="240"/>
      <c r="AFO43" s="240"/>
      <c r="AFP43" s="240"/>
      <c r="AFQ43" s="240"/>
      <c r="AFR43" s="240"/>
      <c r="AFS43" s="240"/>
      <c r="AFT43" s="240"/>
      <c r="AFU43" s="240"/>
      <c r="AFV43" s="240"/>
      <c r="AFW43" s="240"/>
      <c r="AFX43" s="240"/>
      <c r="AFY43" s="240"/>
      <c r="AFZ43" s="240"/>
      <c r="AGA43" s="240"/>
      <c r="AGB43" s="240"/>
      <c r="AGC43" s="240"/>
      <c r="AGD43" s="240"/>
      <c r="AGE43" s="240"/>
      <c r="AGF43" s="240"/>
      <c r="AGG43" s="240"/>
      <c r="AGH43" s="240"/>
      <c r="AGI43" s="240"/>
      <c r="AGJ43" s="240"/>
      <c r="AGK43" s="240"/>
      <c r="AGL43" s="240"/>
      <c r="AGM43" s="240"/>
      <c r="AGN43" s="240"/>
      <c r="AGO43" s="240"/>
      <c r="AGP43" s="240"/>
      <c r="AGQ43" s="240"/>
      <c r="AGR43" s="240"/>
      <c r="AGS43" s="240"/>
      <c r="AGT43" s="240"/>
      <c r="AGU43" s="240"/>
      <c r="AGV43" s="240"/>
      <c r="AGW43" s="240"/>
      <c r="AGX43" s="240"/>
      <c r="AGY43" s="240"/>
      <c r="AGZ43" s="240"/>
      <c r="AHA43" s="240"/>
      <c r="AHB43" s="240"/>
      <c r="AHC43" s="240"/>
      <c r="AHD43" s="240"/>
      <c r="AHE43" s="240"/>
      <c r="AHF43" s="240"/>
      <c r="AHG43" s="240"/>
      <c r="AHH43" s="240"/>
      <c r="AHI43" s="240"/>
      <c r="AHJ43" s="240"/>
      <c r="AHK43" s="240"/>
      <c r="AHL43" s="240"/>
      <c r="AHM43" s="240"/>
      <c r="AHN43" s="240"/>
      <c r="AHO43" s="240"/>
      <c r="AHP43" s="240"/>
      <c r="AHQ43" s="240"/>
      <c r="AHR43" s="240"/>
      <c r="AHS43" s="240"/>
      <c r="AHT43" s="240"/>
      <c r="AHU43" s="240"/>
      <c r="AHV43" s="240"/>
      <c r="AHW43" s="240"/>
      <c r="AHX43" s="240"/>
      <c r="AHY43" s="240"/>
      <c r="AHZ43" s="240"/>
      <c r="AIA43" s="240"/>
      <c r="AIB43" s="240"/>
      <c r="AIC43" s="240"/>
      <c r="AID43" s="240"/>
      <c r="AIE43" s="240"/>
      <c r="AIF43" s="240"/>
      <c r="AIG43" s="240"/>
      <c r="AIH43" s="240"/>
      <c r="AII43" s="240"/>
      <c r="AIJ43" s="240"/>
      <c r="AIK43" s="240"/>
      <c r="AIL43" s="240"/>
      <c r="AIM43" s="240"/>
      <c r="AIN43" s="240"/>
      <c r="AIO43" s="240"/>
      <c r="AIP43" s="240"/>
      <c r="AIQ43" s="240"/>
      <c r="AIR43" s="240"/>
      <c r="AIS43" s="240"/>
      <c r="AIT43" s="240"/>
      <c r="AIU43" s="240"/>
      <c r="AIV43" s="240"/>
      <c r="AIW43" s="240"/>
      <c r="AIX43" s="240"/>
      <c r="AIY43" s="240"/>
      <c r="AIZ43" s="240"/>
      <c r="AJA43" s="240"/>
      <c r="AJB43" s="240"/>
      <c r="AJC43" s="240"/>
      <c r="AJD43" s="240"/>
      <c r="AJE43" s="240"/>
      <c r="AJF43" s="240"/>
      <c r="AJG43" s="240"/>
      <c r="AJH43" s="240"/>
      <c r="AJI43" s="240"/>
      <c r="AJJ43" s="240"/>
      <c r="AJK43" s="240"/>
      <c r="AJL43" s="240"/>
      <c r="AJM43" s="240"/>
      <c r="AJN43" s="240"/>
      <c r="AJO43" s="240"/>
      <c r="AJP43" s="240"/>
      <c r="AJQ43" s="240"/>
      <c r="AJR43" s="240"/>
      <c r="AJS43" s="240"/>
      <c r="AJT43" s="240"/>
      <c r="AJU43" s="240"/>
      <c r="AJV43" s="240"/>
      <c r="AJW43" s="240"/>
      <c r="AJX43" s="240"/>
      <c r="AJY43" s="240"/>
      <c r="AJZ43" s="240"/>
      <c r="AKA43" s="240"/>
      <c r="AKB43" s="240"/>
      <c r="AKC43" s="240"/>
      <c r="AKD43" s="240"/>
      <c r="AKE43" s="240"/>
      <c r="AKF43" s="240"/>
      <c r="AKG43" s="240"/>
      <c r="AKH43" s="240"/>
      <c r="AKI43" s="240"/>
      <c r="AKJ43" s="240"/>
      <c r="AKK43" s="240"/>
      <c r="AKL43" s="240"/>
      <c r="AKM43" s="240"/>
      <c r="AKN43" s="240"/>
      <c r="AKO43" s="240"/>
      <c r="AKP43" s="240"/>
      <c r="AKQ43" s="240"/>
      <c r="AKR43" s="240"/>
      <c r="AKS43" s="240"/>
      <c r="AKT43" s="240"/>
      <c r="AKU43" s="240"/>
      <c r="AKV43" s="240"/>
      <c r="AKW43" s="240"/>
      <c r="AKX43" s="240"/>
      <c r="AKY43" s="240"/>
      <c r="AKZ43" s="240"/>
      <c r="ALA43" s="240"/>
      <c r="ALB43" s="240"/>
      <c r="ALC43" s="240"/>
      <c r="ALD43" s="240"/>
      <c r="ALE43" s="240"/>
      <c r="ALF43" s="240"/>
      <c r="ALG43" s="240"/>
      <c r="ALH43" s="240"/>
      <c r="ALI43" s="240"/>
      <c r="ALJ43" s="240"/>
      <c r="ALK43" s="240"/>
      <c r="ALL43" s="240"/>
      <c r="ALM43" s="240"/>
      <c r="ALN43" s="240"/>
      <c r="ALO43" s="240"/>
      <c r="ALP43" s="240"/>
      <c r="ALQ43" s="240"/>
      <c r="ALR43" s="240"/>
      <c r="ALS43" s="240"/>
      <c r="ALT43" s="240"/>
      <c r="ALU43" s="240"/>
      <c r="ALV43" s="240"/>
      <c r="ALW43" s="240"/>
      <c r="ALX43" s="240"/>
      <c r="ALY43" s="240"/>
      <c r="ALZ43" s="240"/>
      <c r="AMA43" s="240"/>
      <c r="AMB43" s="241"/>
      <c r="AMC43" s="241"/>
      <c r="AMD43" s="241"/>
      <c r="AME43" s="241"/>
      <c r="AMF43" s="241"/>
      <c r="AMG43" s="241"/>
      <c r="AMH43" s="241"/>
      <c r="AMI43" s="241"/>
      <c r="AMJ43" s="241"/>
    </row>
  </sheetData>
  <pageMargins left="0" right="0" top="0.39370000000000011" bottom="0.39370000000000011" header="0" footer="0"/>
  <pageSetup paperSize="0" scale="64" fitToWidth="0" fitToHeight="0" pageOrder="overThenDown" orientation="landscape" useFirstPageNumber="1" horizontalDpi="0" verticalDpi="0" copies="0"/>
  <headerFooter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42013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Costed BOM</vt:lpstr>
      <vt:lpstr>Removed</vt:lpstr>
      <vt:lpstr>Sheet3</vt:lpstr>
      <vt:lpstr>'Costed BOM'!Print_Area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Ireland</dc:creator>
  <cp:lastModifiedBy>user</cp:lastModifiedBy>
  <cp:revision>2681</cp:revision>
  <cp:lastPrinted>2014-11-14T11:56:29Z</cp:lastPrinted>
  <dcterms:created xsi:type="dcterms:W3CDTF">2012-12-21T12:42:34Z</dcterms:created>
  <dcterms:modified xsi:type="dcterms:W3CDTF">2020-05-05T20:36:46Z</dcterms:modified>
</cp:coreProperties>
</file>