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db.fame3d.net\Anonymous\nancy\download\AO-100\hardware\mechanical\Budaschnozzle_1.1\"/>
    </mc:Choice>
  </mc:AlternateContent>
  <xr:revisionPtr revIDLastSave="0" documentId="8_{582B8823-406E-4107-B4BA-385F413D6E8C}" xr6:coauthVersionLast="45" xr6:coauthVersionMax="45" xr10:uidLastSave="{00000000-0000-0000-0000-000000000000}"/>
  <bookViews>
    <workbookView xWindow="-120" yWindow="-120" windowWidth="29040" windowHeight="15840"/>
  </bookViews>
  <sheets>
    <sheet name="BOM" sheetId="1" r:id="rId1"/>
    <sheet name="PL" sheetId="2" r:id="rId2"/>
  </sheets>
  <definedNames>
    <definedName name="Excel_BuiltIn_Print_Area">"NA()"</definedName>
    <definedName name="Excel_BuiltIn_Print_Area_1">"NA()"</definedName>
    <definedName name="Excel_BuiltIn_Print_Area_1_1">"NA()"</definedName>
    <definedName name="Excel_BuiltIn_Print_Area_1_1_1">"NA()"</definedName>
    <definedName name="Excel_BuiltIn_Print_Area_2">"NA()"</definedName>
    <definedName name="Excel_BuiltIn_Sheet_Title">"""Sheet1"""</definedName>
    <definedName name="Excel_BuiltIn_Sheet_Title_1">"""Sheet1"""</definedName>
    <definedName name="Excel_BuiltIn_Sheet_Title_1_1">"""Sheet1"""</definedName>
    <definedName name="Excel_BuiltIn_Sheet_Title_2">"""Sheet2"""</definedName>
    <definedName name="Excel_BuiltIn_Sheet_Title_2_1">"""Sheet2"""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2" i="1" l="1"/>
  <c r="F41" i="1"/>
  <c r="F40" i="1"/>
  <c r="F23" i="1"/>
  <c r="F21" i="1"/>
  <c r="F15" i="1"/>
  <c r="F14" i="1"/>
  <c r="F13" i="1"/>
  <c r="F7" i="1"/>
  <c r="F6" i="1"/>
  <c r="F5" i="1"/>
  <c r="I38" i="2"/>
  <c r="J38" i="2" s="1"/>
  <c r="F38" i="2"/>
  <c r="G38" i="2" s="1"/>
  <c r="I37" i="2"/>
  <c r="J37" i="2" s="1"/>
  <c r="G37" i="2"/>
  <c r="F37" i="2"/>
  <c r="I36" i="2"/>
  <c r="F35" i="1" s="1"/>
  <c r="F36" i="2"/>
  <c r="G36" i="2" s="1"/>
  <c r="I35" i="2"/>
  <c r="J35" i="2" s="1"/>
  <c r="G35" i="2"/>
  <c r="F35" i="2"/>
  <c r="I34" i="2"/>
  <c r="J34" i="2" s="1"/>
  <c r="F34" i="2"/>
  <c r="G34" i="2" s="1"/>
  <c r="I33" i="2"/>
  <c r="F26" i="1" s="1"/>
  <c r="G33" i="2"/>
  <c r="F33" i="2"/>
  <c r="I32" i="2"/>
  <c r="J32" i="2" s="1"/>
  <c r="F32" i="2"/>
  <c r="G32" i="2" s="1"/>
  <c r="I31" i="2"/>
  <c r="F24" i="1" s="1"/>
  <c r="G31" i="2"/>
  <c r="F31" i="2"/>
  <c r="I30" i="2"/>
  <c r="J30" i="2" s="1"/>
  <c r="F30" i="2"/>
  <c r="G30" i="2" s="1"/>
  <c r="I29" i="2"/>
  <c r="J29" i="2" s="1"/>
  <c r="G29" i="2"/>
  <c r="F29" i="2"/>
  <c r="I28" i="2"/>
  <c r="J28" i="2" s="1"/>
  <c r="F28" i="2"/>
  <c r="G28" i="2" s="1"/>
  <c r="I27" i="2"/>
  <c r="J27" i="2" s="1"/>
  <c r="G27" i="2"/>
  <c r="F27" i="2"/>
  <c r="J26" i="2"/>
  <c r="G26" i="2"/>
  <c r="J25" i="2"/>
  <c r="G25" i="2"/>
  <c r="J24" i="2"/>
  <c r="G24" i="2"/>
  <c r="J23" i="2"/>
  <c r="I23" i="2"/>
  <c r="F23" i="2"/>
  <c r="G23" i="2" s="1"/>
  <c r="I22" i="2"/>
  <c r="J22" i="2" s="1"/>
  <c r="F22" i="2"/>
  <c r="G22" i="2" s="1"/>
  <c r="J21" i="2"/>
  <c r="I21" i="2"/>
  <c r="F17" i="1" s="1"/>
  <c r="F21" i="2"/>
  <c r="G21" i="2" s="1"/>
  <c r="I20" i="2"/>
  <c r="J20" i="2" s="1"/>
  <c r="F20" i="2"/>
  <c r="G20" i="2" s="1"/>
  <c r="J19" i="2"/>
  <c r="G19" i="2"/>
  <c r="J18" i="2"/>
  <c r="G18" i="2"/>
  <c r="J17" i="2"/>
  <c r="G17" i="2"/>
  <c r="J16" i="2"/>
  <c r="G16" i="2"/>
  <c r="J15" i="2"/>
  <c r="G15" i="2"/>
  <c r="J14" i="2"/>
  <c r="G14" i="2"/>
  <c r="J13" i="2"/>
  <c r="G13" i="2"/>
  <c r="J12" i="2"/>
  <c r="G12" i="2"/>
  <c r="J11" i="2"/>
  <c r="G11" i="2"/>
  <c r="J10" i="2"/>
  <c r="G10" i="2"/>
  <c r="J9" i="2"/>
  <c r="G9" i="2"/>
  <c r="J8" i="2"/>
  <c r="G8" i="2"/>
  <c r="J7" i="2"/>
  <c r="G7" i="2"/>
  <c r="J6" i="2"/>
  <c r="G6" i="2"/>
  <c r="J5" i="2"/>
  <c r="G5" i="2"/>
  <c r="J4" i="2"/>
  <c r="G4" i="2"/>
  <c r="F39" i="1"/>
  <c r="F20" i="1"/>
  <c r="F19" i="1"/>
  <c r="F18" i="1"/>
  <c r="F12" i="1"/>
  <c r="F11" i="1"/>
  <c r="F10" i="1"/>
  <c r="F9" i="1"/>
  <c r="F8" i="1"/>
  <c r="F4" i="1"/>
  <c r="J2" i="2" l="1"/>
  <c r="G2" i="2"/>
  <c r="F22" i="1"/>
  <c r="J31" i="2"/>
  <c r="F16" i="1"/>
  <c r="F2" i="1" s="1"/>
  <c r="F25" i="1"/>
  <c r="J33" i="2"/>
  <c r="J36" i="2"/>
</calcChain>
</file>

<file path=xl/sharedStrings.xml><?xml version="1.0" encoding="utf-8"?>
<sst xmlns="http://schemas.openxmlformats.org/spreadsheetml/2006/main" count="268" uniqueCount="126">
  <si>
    <t>Description</t>
  </si>
  <si>
    <t>Material</t>
  </si>
  <si>
    <t>Country of Origin</t>
  </si>
  <si>
    <t>Item #</t>
  </si>
  <si>
    <t>Qty Required</t>
  </si>
  <si>
    <t>Price Total 400</t>
  </si>
  <si>
    <t>Supplier</t>
  </si>
  <si>
    <t>Part #</t>
  </si>
  <si>
    <t>Budaschnozzle</t>
  </si>
  <si>
    <t>HE-SH0002</t>
  </si>
  <si>
    <t>Budaschnozzle mount plate</t>
  </si>
  <si>
    <t>ABS</t>
  </si>
  <si>
    <t>USA</t>
  </si>
  <si>
    <t>Aleph Objects</t>
  </si>
  <si>
    <t>KEY</t>
  </si>
  <si>
    <t>Budaschnozzle 1.1 Nozzle, 0.5mm</t>
  </si>
  <si>
    <t>aluminum</t>
  </si>
  <si>
    <t>MBK Machine</t>
  </si>
  <si>
    <t>Color</t>
  </si>
  <si>
    <t>Budaschnozzle 1.1 Heater Block</t>
  </si>
  <si>
    <t>To Be Provided by Aleph Objects</t>
  </si>
  <si>
    <t>Budaschnozzle 1.1 PEEK Isolator</t>
  </si>
  <si>
    <t>PEEK-GF30</t>
  </si>
  <si>
    <t>Needs to be Updated by Design</t>
  </si>
  <si>
    <t>Budaschnozzle 1.1 Copper Heat Sink</t>
  </si>
  <si>
    <t>copper</t>
  </si>
  <si>
    <t>Budaschnozzle 1.1 Threaded Extension</t>
  </si>
  <si>
    <t>Budaschnozzle 1.1 Lower Plate</t>
  </si>
  <si>
    <t>hard wood</t>
  </si>
  <si>
    <t>Custom Laser Design</t>
  </si>
  <si>
    <t>Budaschnozzle 1.1 Upper Plate</t>
  </si>
  <si>
    <t>Budaschnozzle 1.1 Backup Plate</t>
  </si>
  <si>
    <t>stainless steel</t>
  </si>
  <si>
    <t>Epocs</t>
  </si>
  <si>
    <t>Standoff, M3 Female Threaded Hex, 16mm long</t>
  </si>
  <si>
    <t>brass, zinc-plated</t>
  </si>
  <si>
    <t>?</t>
  </si>
  <si>
    <t>Timberline</t>
  </si>
  <si>
    <t>Standoff, Aluminum for M6, OD 13mm, 13mm Long, ID 6.3mm</t>
  </si>
  <si>
    <t>M3 x 14 Bolt, SHCS Black-oxide</t>
  </si>
  <si>
    <t>steel</t>
  </si>
  <si>
    <t>M3 Washer, Steel, Zinc Plated</t>
  </si>
  <si>
    <t>Wire Ferrules 22-20 AWG</t>
  </si>
  <si>
    <t>Mcmaster-Carr</t>
  </si>
  <si>
    <t>9681k15</t>
  </si>
  <si>
    <t>Wire Ferrules, 16 AWG</t>
  </si>
  <si>
    <t>9681k21</t>
  </si>
  <si>
    <t>Budaschnozzle 1.1 PTFE Tube for 3mm Filament</t>
  </si>
  <si>
    <t>PTFE</t>
  </si>
  <si>
    <t>5033K31</t>
  </si>
  <si>
    <t>PTFE Insulation, 20awg, 18mm</t>
  </si>
  <si>
    <t>5335K13</t>
  </si>
  <si>
    <t>PTFE Insulation, 13awg, 15mm</t>
  </si>
  <si>
    <t>5335K18</t>
  </si>
  <si>
    <t>PTFE Insulation, 11awg, 15mm</t>
  </si>
  <si>
    <t>5335K19</t>
  </si>
  <si>
    <t>Anti-seize</t>
  </si>
  <si>
    <t>1288K13</t>
  </si>
  <si>
    <t>100k Honeywell Axial Thermistor</t>
  </si>
  <si>
    <t>Digikey</t>
  </si>
  <si>
    <t>135-104LAG-J01</t>
  </si>
  <si>
    <t>Heat Resistor, 4.7 Ohm</t>
  </si>
  <si>
    <t>RWM06224R70JA15E1</t>
  </si>
  <si>
    <t>20 AWG, High Temp Wire, red, 180mm</t>
  </si>
  <si>
    <t>Teflon insul. Wire</t>
  </si>
  <si>
    <t>Mouser</t>
  </si>
  <si>
    <t>602-2856/1-100-03</t>
  </si>
  <si>
    <t>24 AWG, High Temp Wire, Orange, 180mm</t>
  </si>
  <si>
    <t>602-2854/1-100-08</t>
  </si>
  <si>
    <t>Teflon Coating for Nozzle?</t>
  </si>
  <si>
    <t>Accessories Kit</t>
  </si>
  <si>
    <t>4 Circuit Receptacle, Molex</t>
  </si>
  <si>
    <t>Nylon</t>
  </si>
  <si>
    <t>538-03-06-1044</t>
  </si>
  <si>
    <t>4 Circuit Plug, Molex</t>
  </si>
  <si>
    <t>538-03-06-2044</t>
  </si>
  <si>
    <t>Crimp Socket 18-24awg, Molex</t>
  </si>
  <si>
    <t>Brass, tin-plated</t>
  </si>
  <si>
    <t>538-02-06-1103</t>
  </si>
  <si>
    <t>Crimp Pin 18-24, Molex</t>
  </si>
  <si>
    <t>538-02-06-2103</t>
  </si>
  <si>
    <t>22awg two strand wire, 610mm</t>
  </si>
  <si>
    <t>Hanson Hobbies</t>
  </si>
  <si>
    <t>Spare Parts</t>
  </si>
  <si>
    <t>Nozzle V1.1 -1</t>
  </si>
  <si>
    <t>Nozzle V1.1 -2</t>
  </si>
  <si>
    <t>Nozzle V1.1 -3</t>
  </si>
  <si>
    <t>Nozzle V1.1 -5</t>
  </si>
  <si>
    <t>Qty to order</t>
  </si>
  <si>
    <t>Price Each</t>
  </si>
  <si>
    <t>Price Total 250</t>
  </si>
  <si>
    <t>Qty to Order</t>
  </si>
  <si>
    <t>Price</t>
  </si>
  <si>
    <t>Pkg Qty</t>
  </si>
  <si>
    <t>printed part</t>
  </si>
  <si>
    <t>Nozzle V1.1 -4</t>
  </si>
  <si>
    <t>Heater Block V1.1</t>
  </si>
  <si>
    <t>PEEK isolator V1.1</t>
  </si>
  <si>
    <t>Copper heat sink V1.1</t>
  </si>
  <si>
    <t>Threaded Extension V1.1</t>
  </si>
  <si>
    <t>Lower Plate</t>
  </si>
  <si>
    <t>Upper Plate</t>
  </si>
  <si>
    <t>Backup Plate</t>
  </si>
  <si>
    <t>M3 Female Threaded Hex Standoff</t>
  </si>
  <si>
    <t>Standoff, Female Unthreaded Round</t>
  </si>
  <si>
    <t>M3 x 14 Bolt, SHCS Black-Oxide</t>
  </si>
  <si>
    <t>M3 Washer</t>
  </si>
  <si>
    <t>Wire Ferrules 22-20awg</t>
  </si>
  <si>
    <t>Wire Ferrules, 16awg</t>
  </si>
  <si>
    <t>22-18awg butt connector</t>
  </si>
  <si>
    <t>7227K12</t>
  </si>
  <si>
    <t>PTFE Tube, 1/4”OD, 1/8”ID, 25mm</t>
  </si>
  <si>
    <t>2 pin connector housing</t>
  </si>
  <si>
    <t>Male connector pins</t>
  </si>
  <si>
    <t>Thermistor, 100K</t>
  </si>
  <si>
    <t>Resistor, 4.7ohm Wire Wound</t>
  </si>
  <si>
    <t>20awg, High Temp Wire, red, 180mm</t>
  </si>
  <si>
    <t>24awg, High Temp Wire, orange, 180mm</t>
  </si>
  <si>
    <t>20awg, red, 350mm</t>
  </si>
  <si>
    <t>wire</t>
  </si>
  <si>
    <t>Amazon</t>
  </si>
  <si>
    <t>Pico 81201S 20 AWG Red</t>
  </si>
  <si>
    <t>20awg, black, 350mm</t>
  </si>
  <si>
    <t>Pico 81203S 20 AWG Black</t>
  </si>
  <si>
    <t>22awg two strand wire, 340mm</t>
  </si>
  <si>
    <t>Female connector pins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</si>
</sst>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409]#,##0.00;[Red]&quot;-&quot;[$$-409]#,##0.00"/>
    <numFmt numFmtId="165" formatCode="&quot; $&quot;#,##0.00&quot; &quot;;&quot; $(&quot;#,##0.00&quot;)&quot;;&quot; $-&quot;#&quot; &quot;;@&quot; &quot;"/>
  </numFmts>
  <fonts count="8"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ntarell1"/>
    </font>
    <font>
      <sz val="10"/>
      <color rgb="FF000000"/>
      <name val="Cantarell"/>
    </font>
    <font>
      <b/>
      <sz val="10"/>
      <color rgb="FF000000"/>
      <name val="Cantarell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FF8080"/>
        <bgColor rgb="FFFF808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47">
    <xf numFmtId="0" fontId="0" fillId="0" borderId="0" xfId="0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0" fontId="4" fillId="0" borderId="0" xfId="0" applyFont="1"/>
    <xf numFmtId="0" fontId="3" fillId="0" borderId="0" xfId="0" applyFont="1" applyFill="1" applyBorder="1" applyAlignment="1" applyProtection="1">
      <alignment horizontal="left" indent="1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/>
    </xf>
    <xf numFmtId="164" fontId="4" fillId="0" borderId="0" xfId="0" applyNumberFormat="1" applyFont="1" applyFill="1" applyBorder="1" applyAlignment="1" applyProtection="1">
      <alignment horizontal="center"/>
    </xf>
    <xf numFmtId="164" fontId="3" fillId="0" borderId="0" xfId="0" applyNumberFormat="1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left" indent="2"/>
    </xf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 indent="2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/>
    <xf numFmtId="0" fontId="0" fillId="0" borderId="0" xfId="0" applyFill="1"/>
    <xf numFmtId="0" fontId="3" fillId="0" borderId="1" xfId="0" applyFont="1" applyFill="1" applyBorder="1" applyAlignment="1" applyProtection="1">
      <alignment horizontal="center"/>
    </xf>
    <xf numFmtId="0" fontId="4" fillId="0" borderId="0" xfId="0" applyFont="1" applyFill="1"/>
    <xf numFmtId="0" fontId="4" fillId="2" borderId="1" xfId="0" applyFont="1" applyFill="1" applyBorder="1" applyAlignment="1" applyProtection="1"/>
    <xf numFmtId="0" fontId="4" fillId="0" borderId="1" xfId="0" applyFont="1" applyFill="1" applyBorder="1" applyAlignment="1" applyProtection="1"/>
    <xf numFmtId="0" fontId="4" fillId="3" borderId="1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indent="2"/>
    </xf>
    <xf numFmtId="0" fontId="5" fillId="0" borderId="0" xfId="0" applyFont="1" applyBorder="1"/>
    <xf numFmtId="0" fontId="0" fillId="3" borderId="0" xfId="0" applyFill="1" applyAlignment="1">
      <alignment horizontal="left" indent="2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indent="1"/>
    </xf>
    <xf numFmtId="0" fontId="6" fillId="0" borderId="0" xfId="0" applyFont="1" applyAlignment="1">
      <alignment horizontal="left" indent="2"/>
    </xf>
    <xf numFmtId="0" fontId="6" fillId="0" borderId="0" xfId="0" applyFont="1" applyAlignment="1">
      <alignment horizontal="center"/>
    </xf>
    <xf numFmtId="165" fontId="4" fillId="0" borderId="0" xfId="0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/>
    </xf>
    <xf numFmtId="164" fontId="7" fillId="0" borderId="0" xfId="0" applyNumberFormat="1" applyFont="1" applyFill="1" applyBorder="1" applyAlignment="1" applyProtection="1">
      <alignment horizontal="center"/>
    </xf>
    <xf numFmtId="0" fontId="6" fillId="0" borderId="0" xfId="0" applyFont="1"/>
    <xf numFmtId="0" fontId="7" fillId="0" borderId="0" xfId="0" applyFont="1" applyFill="1" applyBorder="1" applyAlignment="1" applyProtection="1">
      <alignment horizontal="left" indent="1"/>
    </xf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center"/>
    </xf>
    <xf numFmtId="164" fontId="6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 indent="2"/>
    </xf>
    <xf numFmtId="0" fontId="6" fillId="0" borderId="0" xfId="0" applyFont="1" applyFill="1" applyBorder="1" applyAlignment="1" applyProtection="1"/>
    <xf numFmtId="164" fontId="6" fillId="0" borderId="0" xfId="0" applyNumberFormat="1" applyFont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 applyBorder="1"/>
    <xf numFmtId="165" fontId="6" fillId="0" borderId="0" xfId="0" applyNumberFormat="1" applyFont="1" applyFill="1" applyBorder="1" applyAlignment="1" applyProtection="1">
      <alignment horizontal="center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42"/>
  <sheetViews>
    <sheetView tabSelected="1" workbookViewId="0">
      <selection activeCell="F1" sqref="F1:F1048576"/>
    </sheetView>
  </sheetViews>
  <sheetFormatPr defaultRowHeight="15"/>
  <cols>
    <col min="1" max="1" width="68.5703125" style="2" customWidth="1"/>
    <col min="2" max="2" width="19" style="2" customWidth="1"/>
    <col min="3" max="3" width="20.42578125" style="6" customWidth="1"/>
    <col min="4" max="4" width="13.42578125" style="2" customWidth="1"/>
    <col min="5" max="5" width="17.85546875" style="6" customWidth="1"/>
    <col min="6" max="6" width="18.85546875" style="6" customWidth="1"/>
    <col min="7" max="7" width="27.85546875" style="6" customWidth="1"/>
    <col min="8" max="8" width="26.42578125" style="6" customWidth="1"/>
    <col min="9" max="9" width="12" style="7" customWidth="1"/>
    <col min="10" max="10" width="10.85546875" style="6" customWidth="1"/>
    <col min="11" max="11" width="32.7109375" style="2" customWidth="1"/>
    <col min="12" max="12" width="12" style="2" customWidth="1"/>
    <col min="13" max="244" width="12.140625" style="2" customWidth="1"/>
    <col min="245" max="253" width="12" style="3" customWidth="1"/>
    <col min="254" max="1023" width="12" customWidth="1"/>
  </cols>
  <sheetData>
    <row r="1" spans="1:25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/>
      <c r="G1" s="1" t="s">
        <v>6</v>
      </c>
      <c r="H1" s="1" t="s">
        <v>7</v>
      </c>
      <c r="I1"/>
      <c r="J1"/>
    </row>
    <row r="2" spans="1:252">
      <c r="A2" s="4" t="s">
        <v>8</v>
      </c>
      <c r="B2" s="5"/>
      <c r="D2" s="6" t="s">
        <v>9</v>
      </c>
      <c r="E2" s="6">
        <v>1</v>
      </c>
      <c r="F2" s="8" t="e">
        <f>SUM(F4:F34)</f>
        <v>#REF!</v>
      </c>
      <c r="H2"/>
      <c r="I2"/>
      <c r="J2"/>
    </row>
    <row r="3" spans="1:252">
      <c r="A3" s="9" t="s">
        <v>10</v>
      </c>
      <c r="B3" s="10" t="s">
        <v>11</v>
      </c>
      <c r="C3" s="11" t="s">
        <v>12</v>
      </c>
      <c r="D3" s="12"/>
      <c r="E3" s="11">
        <v>1</v>
      </c>
      <c r="F3" s="13"/>
      <c r="G3" s="13" t="s">
        <v>13</v>
      </c>
      <c r="H3"/>
      <c r="I3"/>
      <c r="J3" s="32" t="s">
        <v>14</v>
      </c>
      <c r="K3" s="32"/>
    </row>
    <row r="4" spans="1:252">
      <c r="A4" s="14" t="s">
        <v>15</v>
      </c>
      <c r="B4" s="15" t="s">
        <v>16</v>
      </c>
      <c r="C4" s="16" t="s">
        <v>12</v>
      </c>
      <c r="D4" s="17"/>
      <c r="E4" s="16">
        <v>1</v>
      </c>
      <c r="F4" s="7" t="e">
        <f>(#REF!*E4)</f>
        <v>#REF!</v>
      </c>
      <c r="G4" s="6" t="s">
        <v>17</v>
      </c>
      <c r="H4" s="18"/>
      <c r="I4"/>
      <c r="J4" s="19" t="s">
        <v>18</v>
      </c>
      <c r="K4" s="19" t="s">
        <v>0</v>
      </c>
      <c r="IK4" s="20"/>
      <c r="IL4" s="20"/>
      <c r="IM4" s="20"/>
      <c r="IN4" s="20"/>
      <c r="IO4" s="20"/>
      <c r="IP4" s="20"/>
      <c r="IQ4" s="20"/>
      <c r="IR4" s="20"/>
    </row>
    <row r="5" spans="1:252">
      <c r="A5" s="14" t="s">
        <v>19</v>
      </c>
      <c r="B5" s="15" t="s">
        <v>16</v>
      </c>
      <c r="C5" s="16" t="s">
        <v>12</v>
      </c>
      <c r="D5" s="17"/>
      <c r="E5" s="16">
        <v>1</v>
      </c>
      <c r="F5" s="7" t="e">
        <f>(#REF!*E5)</f>
        <v>#REF!</v>
      </c>
      <c r="G5" s="6" t="s">
        <v>17</v>
      </c>
      <c r="H5" s="18"/>
      <c r="I5"/>
      <c r="J5" s="21"/>
      <c r="K5" s="22" t="s">
        <v>20</v>
      </c>
      <c r="IK5" s="20"/>
      <c r="IL5" s="20"/>
      <c r="IM5" s="20"/>
      <c r="IN5" s="20"/>
      <c r="IO5" s="20"/>
      <c r="IP5" s="20"/>
      <c r="IQ5" s="20"/>
      <c r="IR5" s="20"/>
    </row>
    <row r="6" spans="1:252">
      <c r="A6" s="14" t="s">
        <v>21</v>
      </c>
      <c r="B6" s="15" t="s">
        <v>22</v>
      </c>
      <c r="C6" s="16" t="s">
        <v>12</v>
      </c>
      <c r="D6" s="17"/>
      <c r="E6" s="16">
        <v>1</v>
      </c>
      <c r="F6" s="7" t="e">
        <f>(#REF!*E6)</f>
        <v>#REF!</v>
      </c>
      <c r="G6" s="6" t="s">
        <v>17</v>
      </c>
      <c r="H6" s="18"/>
      <c r="I6"/>
      <c r="J6" s="23"/>
      <c r="K6" s="22" t="s">
        <v>23</v>
      </c>
      <c r="IK6" s="20"/>
      <c r="IL6" s="20"/>
      <c r="IM6" s="20"/>
      <c r="IN6" s="20"/>
      <c r="IO6" s="20"/>
      <c r="IP6" s="20"/>
      <c r="IQ6" s="20"/>
      <c r="IR6" s="20"/>
    </row>
    <row r="7" spans="1:252">
      <c r="A7" s="14" t="s">
        <v>24</v>
      </c>
      <c r="B7" s="15" t="s">
        <v>25</v>
      </c>
      <c r="C7" s="16" t="s">
        <v>12</v>
      </c>
      <c r="D7" s="17"/>
      <c r="E7" s="16">
        <v>1</v>
      </c>
      <c r="F7" s="7" t="e">
        <f>(#REF!*E7)</f>
        <v>#REF!</v>
      </c>
      <c r="G7" s="6" t="s">
        <v>17</v>
      </c>
      <c r="H7" s="18"/>
      <c r="I7"/>
      <c r="J7"/>
      <c r="IK7" s="20"/>
      <c r="IL7" s="20"/>
      <c r="IM7" s="20"/>
      <c r="IN7" s="20"/>
      <c r="IO7" s="20"/>
      <c r="IP7" s="20"/>
      <c r="IQ7" s="20"/>
      <c r="IR7" s="20"/>
    </row>
    <row r="8" spans="1:252">
      <c r="A8" s="14" t="s">
        <v>26</v>
      </c>
      <c r="B8" s="15" t="s">
        <v>16</v>
      </c>
      <c r="C8" s="16" t="s">
        <v>12</v>
      </c>
      <c r="D8" s="17"/>
      <c r="E8" s="16">
        <v>1</v>
      </c>
      <c r="F8" s="7" t="e">
        <f>(#REF!*E8)</f>
        <v>#REF!</v>
      </c>
      <c r="G8" s="6" t="s">
        <v>17</v>
      </c>
      <c r="H8" s="18"/>
      <c r="I8"/>
      <c r="J8"/>
      <c r="IK8" s="20"/>
      <c r="IL8" s="20"/>
      <c r="IM8" s="20"/>
      <c r="IN8" s="20"/>
      <c r="IO8" s="20"/>
      <c r="IP8" s="20"/>
      <c r="IQ8" s="20"/>
      <c r="IR8" s="20"/>
    </row>
    <row r="9" spans="1:252">
      <c r="A9" s="14" t="s">
        <v>27</v>
      </c>
      <c r="B9" s="15" t="s">
        <v>28</v>
      </c>
      <c r="C9" s="16" t="s">
        <v>12</v>
      </c>
      <c r="D9" s="17"/>
      <c r="E9" s="16">
        <v>1</v>
      </c>
      <c r="F9" s="7" t="e">
        <f>(#REF!*E9)</f>
        <v>#REF!</v>
      </c>
      <c r="G9" s="6" t="s">
        <v>29</v>
      </c>
      <c r="H9" s="18"/>
      <c r="I9"/>
      <c r="J9"/>
      <c r="IK9" s="20"/>
      <c r="IL9" s="20"/>
      <c r="IM9" s="20"/>
      <c r="IN9" s="20"/>
      <c r="IO9" s="20"/>
      <c r="IP9" s="20"/>
      <c r="IQ9" s="20"/>
      <c r="IR9" s="20"/>
    </row>
    <row r="10" spans="1:252">
      <c r="A10" s="14" t="s">
        <v>30</v>
      </c>
      <c r="B10" s="15" t="s">
        <v>28</v>
      </c>
      <c r="C10" s="16" t="s">
        <v>12</v>
      </c>
      <c r="D10" s="17"/>
      <c r="E10" s="16">
        <v>1</v>
      </c>
      <c r="F10" s="7" t="e">
        <f>(#REF!*E10)</f>
        <v>#REF!</v>
      </c>
      <c r="G10" s="6" t="s">
        <v>29</v>
      </c>
      <c r="H10" s="18"/>
      <c r="I10"/>
      <c r="J10"/>
      <c r="IK10" s="20"/>
      <c r="IL10" s="20"/>
      <c r="IM10" s="20"/>
      <c r="IN10" s="20"/>
      <c r="IO10" s="20"/>
      <c r="IP10" s="20"/>
      <c r="IQ10" s="20"/>
      <c r="IR10" s="20"/>
    </row>
    <row r="11" spans="1:252">
      <c r="A11" s="14" t="s">
        <v>31</v>
      </c>
      <c r="B11" s="15" t="s">
        <v>32</v>
      </c>
      <c r="C11" s="16" t="s">
        <v>12</v>
      </c>
      <c r="D11" s="17"/>
      <c r="E11" s="16">
        <v>1</v>
      </c>
      <c r="F11" s="7" t="e">
        <f>(#REF!*E11)</f>
        <v>#REF!</v>
      </c>
      <c r="G11" s="6" t="s">
        <v>33</v>
      </c>
      <c r="I11"/>
      <c r="J11"/>
      <c r="IK11" s="20"/>
      <c r="IL11" s="20"/>
      <c r="IM11" s="20"/>
      <c r="IN11" s="20"/>
      <c r="IO11" s="20"/>
      <c r="IP11" s="20"/>
      <c r="IQ11" s="20"/>
      <c r="IR11" s="20"/>
    </row>
    <row r="12" spans="1:252">
      <c r="A12" s="14" t="s">
        <v>34</v>
      </c>
      <c r="B12" s="15" t="s">
        <v>35</v>
      </c>
      <c r="C12" s="16" t="s">
        <v>36</v>
      </c>
      <c r="D12" s="17"/>
      <c r="E12" s="16">
        <v>3</v>
      </c>
      <c r="F12" s="7" t="e">
        <f>(#REF!*E12)</f>
        <v>#REF!</v>
      </c>
      <c r="G12" s="6" t="s">
        <v>37</v>
      </c>
      <c r="I12"/>
      <c r="J12"/>
      <c r="IK12" s="20"/>
      <c r="IL12" s="20"/>
      <c r="IM12" s="20"/>
      <c r="IN12" s="20"/>
      <c r="IO12" s="20"/>
      <c r="IP12" s="20"/>
      <c r="IQ12" s="20"/>
      <c r="IR12" s="20"/>
    </row>
    <row r="13" spans="1:252">
      <c r="A13" s="24" t="s">
        <v>38</v>
      </c>
      <c r="B13" s="15" t="s">
        <v>16</v>
      </c>
      <c r="C13" s="16" t="s">
        <v>36</v>
      </c>
      <c r="D13" s="17"/>
      <c r="E13" s="16">
        <v>1</v>
      </c>
      <c r="F13" s="7" t="e">
        <f>(#REF!*E13)</f>
        <v>#REF!</v>
      </c>
      <c r="G13" s="6" t="s">
        <v>37</v>
      </c>
      <c r="I13"/>
      <c r="J13"/>
      <c r="IK13" s="20"/>
      <c r="IL13" s="20"/>
      <c r="IM13" s="20"/>
      <c r="IN13" s="20"/>
      <c r="IO13" s="20"/>
      <c r="IP13" s="20"/>
      <c r="IQ13" s="20"/>
      <c r="IR13" s="20"/>
    </row>
    <row r="14" spans="1:252">
      <c r="A14" s="14" t="s">
        <v>39</v>
      </c>
      <c r="B14" s="15" t="s">
        <v>40</v>
      </c>
      <c r="C14" s="16" t="s">
        <v>36</v>
      </c>
      <c r="D14" s="17"/>
      <c r="E14" s="16">
        <v>6</v>
      </c>
      <c r="F14" s="7" t="e">
        <f>(#REF!*E14)</f>
        <v>#REF!</v>
      </c>
      <c r="G14" s="6" t="s">
        <v>37</v>
      </c>
      <c r="I14"/>
      <c r="J14"/>
      <c r="IK14" s="20"/>
      <c r="IL14" s="20"/>
      <c r="IM14" s="20"/>
      <c r="IN14" s="20"/>
      <c r="IO14" s="20"/>
      <c r="IP14" s="20"/>
      <c r="IQ14" s="20"/>
      <c r="IR14" s="20"/>
    </row>
    <row r="15" spans="1:252">
      <c r="A15" s="14" t="s">
        <v>41</v>
      </c>
      <c r="B15" s="15" t="s">
        <v>40</v>
      </c>
      <c r="C15" s="16" t="s">
        <v>36</v>
      </c>
      <c r="D15" s="17"/>
      <c r="E15" s="16">
        <v>6</v>
      </c>
      <c r="F15" s="7" t="e">
        <f>(#REF!*E15)</f>
        <v>#REF!</v>
      </c>
      <c r="G15" s="6" t="s">
        <v>37</v>
      </c>
      <c r="I15"/>
      <c r="J15"/>
      <c r="IK15" s="20"/>
      <c r="IL15" s="20"/>
      <c r="IM15" s="20"/>
      <c r="IN15" s="20"/>
      <c r="IO15" s="20"/>
      <c r="IP15" s="20"/>
      <c r="IQ15" s="20"/>
      <c r="IR15" s="20"/>
    </row>
    <row r="16" spans="1:252">
      <c r="A16" s="14" t="s">
        <v>42</v>
      </c>
      <c r="B16" s="15"/>
      <c r="C16" s="16" t="s">
        <v>36</v>
      </c>
      <c r="D16" s="17"/>
      <c r="E16" s="16">
        <v>2</v>
      </c>
      <c r="F16" s="7" t="e">
        <f>(#REF!*E16)</f>
        <v>#REF!</v>
      </c>
      <c r="G16" s="6" t="s">
        <v>43</v>
      </c>
      <c r="H16" s="6" t="s">
        <v>44</v>
      </c>
      <c r="I16"/>
      <c r="J16"/>
    </row>
    <row r="17" spans="1:10">
      <c r="A17" s="14" t="s">
        <v>45</v>
      </c>
      <c r="B17" s="15"/>
      <c r="C17" s="16" t="s">
        <v>36</v>
      </c>
      <c r="D17" s="17"/>
      <c r="E17" s="16">
        <v>2</v>
      </c>
      <c r="F17" s="7" t="e">
        <f>(#REF!*E17)</f>
        <v>#REF!</v>
      </c>
      <c r="G17" s="6" t="s">
        <v>43</v>
      </c>
      <c r="H17" s="6" t="s">
        <v>46</v>
      </c>
      <c r="I17"/>
      <c r="J17"/>
    </row>
    <row r="18" spans="1:10">
      <c r="A18" s="14" t="s">
        <v>47</v>
      </c>
      <c r="B18" s="15" t="s">
        <v>48</v>
      </c>
      <c r="C18" s="16" t="s">
        <v>36</v>
      </c>
      <c r="D18" s="17"/>
      <c r="E18" s="16">
        <v>1</v>
      </c>
      <c r="F18" s="7" t="e">
        <f>(#REF!*E18)</f>
        <v>#REF!</v>
      </c>
      <c r="G18" s="6" t="s">
        <v>43</v>
      </c>
      <c r="H18" s="16" t="s">
        <v>49</v>
      </c>
      <c r="I18"/>
      <c r="J18"/>
    </row>
    <row r="19" spans="1:10">
      <c r="A19" s="24" t="s">
        <v>50</v>
      </c>
      <c r="B19" s="15" t="s">
        <v>48</v>
      </c>
      <c r="C19" s="16" t="s">
        <v>36</v>
      </c>
      <c r="D19" s="17"/>
      <c r="E19" s="16">
        <v>4</v>
      </c>
      <c r="F19" s="7" t="e">
        <f>(#REF!*E19)</f>
        <v>#REF!</v>
      </c>
      <c r="G19" s="6" t="s">
        <v>43</v>
      </c>
      <c r="H19" s="6" t="s">
        <v>51</v>
      </c>
      <c r="I19"/>
      <c r="J19"/>
    </row>
    <row r="20" spans="1:10">
      <c r="A20" s="24" t="s">
        <v>52</v>
      </c>
      <c r="B20" s="15" t="s">
        <v>48</v>
      </c>
      <c r="C20" s="16" t="s">
        <v>36</v>
      </c>
      <c r="D20" s="17"/>
      <c r="E20" s="16">
        <v>2</v>
      </c>
      <c r="F20" s="7" t="e">
        <f>(#REF!*E20)</f>
        <v>#REF!</v>
      </c>
      <c r="G20" s="6" t="s">
        <v>43</v>
      </c>
      <c r="H20" s="6" t="s">
        <v>53</v>
      </c>
      <c r="I20"/>
      <c r="J20"/>
    </row>
    <row r="21" spans="1:10">
      <c r="A21" s="24" t="s">
        <v>54</v>
      </c>
      <c r="B21" s="15" t="s">
        <v>48</v>
      </c>
      <c r="C21" s="16" t="s">
        <v>36</v>
      </c>
      <c r="D21" s="17"/>
      <c r="E21" s="16">
        <v>2</v>
      </c>
      <c r="F21" s="7" t="e">
        <f>(#REF!*E21)</f>
        <v>#REF!</v>
      </c>
      <c r="G21" s="6" t="s">
        <v>43</v>
      </c>
      <c r="H21" s="6" t="s">
        <v>55</v>
      </c>
      <c r="I21"/>
      <c r="J21"/>
    </row>
    <row r="22" spans="1:10">
      <c r="A22" s="14" t="s">
        <v>56</v>
      </c>
      <c r="B22" s="25"/>
      <c r="C22" s="16" t="s">
        <v>36</v>
      </c>
      <c r="D22" s="25"/>
      <c r="E22" s="16">
        <v>1</v>
      </c>
      <c r="F22" s="7" t="e">
        <f>(#REF!*E22)</f>
        <v>#REF!</v>
      </c>
      <c r="G22" s="6" t="s">
        <v>43</v>
      </c>
      <c r="H22" s="6" t="s">
        <v>57</v>
      </c>
      <c r="I22"/>
      <c r="J22"/>
    </row>
    <row r="23" spans="1:10">
      <c r="A23" s="14" t="s">
        <v>58</v>
      </c>
      <c r="B23" s="15"/>
      <c r="C23" s="16" t="s">
        <v>36</v>
      </c>
      <c r="D23" s="17"/>
      <c r="E23" s="16">
        <v>1</v>
      </c>
      <c r="F23" s="7" t="e">
        <f>(#REF!*E23)</f>
        <v>#REF!</v>
      </c>
      <c r="G23" s="6" t="s">
        <v>59</v>
      </c>
      <c r="H23" s="6" t="s">
        <v>60</v>
      </c>
      <c r="I23"/>
      <c r="J23"/>
    </row>
    <row r="24" spans="1:10">
      <c r="A24" s="14" t="s">
        <v>61</v>
      </c>
      <c r="B24" s="15"/>
      <c r="C24" s="16" t="s">
        <v>36</v>
      </c>
      <c r="D24" s="17"/>
      <c r="E24" s="16">
        <v>1</v>
      </c>
      <c r="F24" s="7" t="e">
        <f>(#REF!*E24)</f>
        <v>#REF!</v>
      </c>
      <c r="G24" s="6" t="s">
        <v>59</v>
      </c>
      <c r="H24" s="6" t="s">
        <v>62</v>
      </c>
      <c r="I24"/>
      <c r="J24"/>
    </row>
    <row r="25" spans="1:10">
      <c r="A25" s="14" t="s">
        <v>63</v>
      </c>
      <c r="B25" s="15" t="s">
        <v>64</v>
      </c>
      <c r="C25" s="16" t="s">
        <v>36</v>
      </c>
      <c r="D25" s="17"/>
      <c r="E25" s="16">
        <v>2</v>
      </c>
      <c r="F25" s="7" t="e">
        <f>(#REF!*E25)</f>
        <v>#REF!</v>
      </c>
      <c r="G25" s="6" t="s">
        <v>65</v>
      </c>
      <c r="H25" s="6" t="s">
        <v>66</v>
      </c>
      <c r="I25"/>
      <c r="J25"/>
    </row>
    <row r="26" spans="1:10">
      <c r="A26" s="14" t="s">
        <v>67</v>
      </c>
      <c r="B26" s="15" t="s">
        <v>64</v>
      </c>
      <c r="C26" s="16" t="s">
        <v>36</v>
      </c>
      <c r="D26" s="17"/>
      <c r="E26" s="16">
        <v>2</v>
      </c>
      <c r="F26" s="7" t="e">
        <f>(#REF!*E26)</f>
        <v>#REF!</v>
      </c>
      <c r="G26" s="6" t="s">
        <v>65</v>
      </c>
      <c r="H26" s="6" t="s">
        <v>68</v>
      </c>
      <c r="I26"/>
      <c r="J26"/>
    </row>
    <row r="27" spans="1:10">
      <c r="A27" s="26" t="s">
        <v>69</v>
      </c>
      <c r="B27"/>
      <c r="C27" s="27"/>
      <c r="D27" s="27"/>
      <c r="E27" s="27"/>
      <c r="F27"/>
      <c r="G27"/>
      <c r="H27"/>
      <c r="I27"/>
      <c r="J27"/>
    </row>
    <row r="28" spans="1:10">
      <c r="A28"/>
      <c r="B28"/>
      <c r="C28" s="27"/>
      <c r="D28" s="27"/>
      <c r="E28" s="27"/>
      <c r="F28" s="27"/>
      <c r="G28" s="27"/>
      <c r="H28" s="27"/>
      <c r="I28"/>
      <c r="J28"/>
    </row>
    <row r="29" spans="1:10">
      <c r="A29"/>
      <c r="B29" s="27"/>
      <c r="C29" s="27"/>
      <c r="D29" s="27"/>
      <c r="E29" s="27"/>
      <c r="F29" s="27"/>
      <c r="G29" s="27"/>
      <c r="H29" s="27"/>
      <c r="I29"/>
      <c r="J29"/>
    </row>
    <row r="30" spans="1:10">
      <c r="A30" s="28" t="s">
        <v>70</v>
      </c>
      <c r="B30" s="27"/>
      <c r="C30" s="27"/>
      <c r="D30" s="27"/>
      <c r="E30" s="27"/>
      <c r="F30" s="27"/>
      <c r="G30" s="27"/>
      <c r="H30" s="27"/>
      <c r="I30"/>
      <c r="J30"/>
    </row>
    <row r="31" spans="1:10">
      <c r="A31" s="29" t="s">
        <v>71</v>
      </c>
      <c r="B31" s="30" t="s">
        <v>72</v>
      </c>
      <c r="C31" s="30"/>
      <c r="D31" s="30"/>
      <c r="E31" s="30">
        <v>1</v>
      </c>
      <c r="F31" s="30"/>
      <c r="G31" s="30" t="s">
        <v>65</v>
      </c>
      <c r="H31" s="30" t="s">
        <v>73</v>
      </c>
      <c r="I31"/>
      <c r="J31"/>
    </row>
    <row r="32" spans="1:10">
      <c r="A32" s="29" t="s">
        <v>74</v>
      </c>
      <c r="B32" s="30" t="s">
        <v>72</v>
      </c>
      <c r="C32" s="30"/>
      <c r="D32" s="30"/>
      <c r="E32" s="30">
        <v>1</v>
      </c>
      <c r="F32" s="30"/>
      <c r="G32" s="30" t="s">
        <v>65</v>
      </c>
      <c r="H32" s="30" t="s">
        <v>75</v>
      </c>
      <c r="I32"/>
      <c r="J32"/>
    </row>
    <row r="33" spans="1:11">
      <c r="A33" s="29" t="s">
        <v>76</v>
      </c>
      <c r="B33" s="30" t="s">
        <v>77</v>
      </c>
      <c r="C33" s="30"/>
      <c r="D33" s="30"/>
      <c r="E33" s="30">
        <v>4</v>
      </c>
      <c r="F33" s="30"/>
      <c r="G33" s="30" t="s">
        <v>65</v>
      </c>
      <c r="H33" s="30" t="s">
        <v>78</v>
      </c>
      <c r="I33"/>
      <c r="J33"/>
    </row>
    <row r="34" spans="1:11">
      <c r="A34" s="29" t="s">
        <v>79</v>
      </c>
      <c r="B34" s="30" t="s">
        <v>77</v>
      </c>
      <c r="C34" s="30"/>
      <c r="D34" s="30"/>
      <c r="E34" s="30">
        <v>4</v>
      </c>
      <c r="F34" s="30"/>
      <c r="G34" s="30" t="s">
        <v>65</v>
      </c>
      <c r="H34" s="30" t="s">
        <v>80</v>
      </c>
      <c r="I34"/>
      <c r="J34"/>
    </row>
    <row r="35" spans="1:11">
      <c r="A35" s="14" t="s">
        <v>81</v>
      </c>
      <c r="B35" s="15"/>
      <c r="C35" s="16" t="s">
        <v>36</v>
      </c>
      <c r="D35" s="17"/>
      <c r="E35" s="16">
        <v>2</v>
      </c>
      <c r="F35" s="31" t="e">
        <f>#REF!*E35</f>
        <v>#REF!</v>
      </c>
      <c r="G35" s="6" t="s">
        <v>82</v>
      </c>
      <c r="I35"/>
      <c r="J35"/>
    </row>
    <row r="36" spans="1:11">
      <c r="A36"/>
      <c r="B36"/>
      <c r="C36"/>
      <c r="D36"/>
      <c r="E36"/>
      <c r="F36"/>
      <c r="G36"/>
      <c r="H36"/>
      <c r="I36"/>
      <c r="J36"/>
    </row>
    <row r="37" spans="1:11">
      <c r="A37"/>
      <c r="B37"/>
      <c r="C37"/>
      <c r="D37"/>
      <c r="E37"/>
      <c r="F37"/>
      <c r="G37"/>
      <c r="H37"/>
      <c r="I37" s="6"/>
    </row>
    <row r="38" spans="1:11">
      <c r="A38" s="28" t="s">
        <v>83</v>
      </c>
      <c r="B38"/>
      <c r="C38"/>
      <c r="D38"/>
      <c r="E38"/>
      <c r="F38"/>
      <c r="G38"/>
      <c r="H38"/>
      <c r="I38"/>
      <c r="J38"/>
    </row>
    <row r="39" spans="1:11">
      <c r="A39" s="14" t="s">
        <v>84</v>
      </c>
      <c r="B39" s="15" t="s">
        <v>16</v>
      </c>
      <c r="C39" s="16" t="s">
        <v>12</v>
      </c>
      <c r="D39" s="17"/>
      <c r="E39" s="16">
        <v>1</v>
      </c>
      <c r="F39" s="7" t="e">
        <f>(#REF!*E39)</f>
        <v>#REF!</v>
      </c>
      <c r="H39" s="18"/>
      <c r="I39"/>
      <c r="J39"/>
      <c r="K39"/>
    </row>
    <row r="40" spans="1:11">
      <c r="A40" s="14" t="s">
        <v>85</v>
      </c>
      <c r="B40" s="15" t="s">
        <v>16</v>
      </c>
      <c r="C40" s="16" t="s">
        <v>12</v>
      </c>
      <c r="D40" s="17"/>
      <c r="E40" s="16">
        <v>1</v>
      </c>
      <c r="F40" s="7" t="e">
        <f>(#REF!*E40)</f>
        <v>#REF!</v>
      </c>
      <c r="H40" s="18"/>
      <c r="I40"/>
      <c r="J40"/>
      <c r="K40"/>
    </row>
    <row r="41" spans="1:11">
      <c r="A41" s="14" t="s">
        <v>86</v>
      </c>
      <c r="B41" s="15" t="s">
        <v>16</v>
      </c>
      <c r="C41" s="16" t="s">
        <v>12</v>
      </c>
      <c r="D41" s="17"/>
      <c r="E41" s="16">
        <v>1</v>
      </c>
      <c r="F41" s="7" t="e">
        <f>(#REF!*E41)</f>
        <v>#REF!</v>
      </c>
      <c r="H41" s="18"/>
      <c r="I41"/>
      <c r="J41"/>
      <c r="K41"/>
    </row>
    <row r="42" spans="1:11">
      <c r="A42" s="14" t="s">
        <v>87</v>
      </c>
      <c r="B42" s="15" t="s">
        <v>16</v>
      </c>
      <c r="C42" s="16" t="s">
        <v>12</v>
      </c>
      <c r="D42" s="17"/>
      <c r="E42" s="16">
        <v>1</v>
      </c>
      <c r="F42" s="7" t="e">
        <f>(#REF!*E42)</f>
        <v>#REF!</v>
      </c>
      <c r="H42" s="18"/>
      <c r="I42"/>
      <c r="J42"/>
      <c r="K42"/>
    </row>
  </sheetData>
  <mergeCells count="1">
    <mergeCell ref="J3:K3"/>
  </mergeCells>
  <pageMargins left="0.70000000000000007" right="0.70000000000000007" top="0.89290000000000003" bottom="0.89290000000000003" header="0.59720000000000006" footer="0.59720000000000006"/>
  <pageSetup paperSize="0" fitToWidth="0" fitToHeight="0" pageOrder="overThenDown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9"/>
  <sheetViews>
    <sheetView workbookViewId="0"/>
  </sheetViews>
  <sheetFormatPr defaultRowHeight="14.1"/>
  <cols>
    <col min="1" max="1" width="48.28515625" style="35" customWidth="1"/>
    <col min="2" max="2" width="16.5703125" style="35" hidden="1" customWidth="1"/>
    <col min="3" max="3" width="9" style="35" hidden="1" customWidth="1"/>
    <col min="4" max="4" width="16.42578125" style="35" customWidth="1"/>
    <col min="5" max="6" width="18.5703125" style="35" customWidth="1"/>
    <col min="7" max="7" width="18.85546875" style="35" customWidth="1"/>
    <col min="8" max="9" width="18.5703125" style="35" customWidth="1"/>
    <col min="10" max="10" width="18.85546875" style="35" customWidth="1"/>
    <col min="11" max="11" width="23.42578125" style="35" customWidth="1"/>
    <col min="12" max="12" width="25.140625" style="35" customWidth="1"/>
    <col min="13" max="1024" width="12.28515625" style="35" customWidth="1"/>
  </cols>
  <sheetData>
    <row r="1" spans="1:14" ht="15">
      <c r="A1" s="33" t="s">
        <v>0</v>
      </c>
      <c r="B1" s="33" t="s">
        <v>1</v>
      </c>
      <c r="C1" s="33" t="s">
        <v>3</v>
      </c>
      <c r="D1" s="33" t="s">
        <v>4</v>
      </c>
      <c r="E1" s="33" t="s">
        <v>88</v>
      </c>
      <c r="F1" s="33" t="s">
        <v>89</v>
      </c>
      <c r="G1" s="33" t="s">
        <v>90</v>
      </c>
      <c r="H1" s="33" t="s">
        <v>91</v>
      </c>
      <c r="I1" s="33" t="s">
        <v>89</v>
      </c>
      <c r="J1" s="33" t="s">
        <v>5</v>
      </c>
      <c r="K1" s="33" t="s">
        <v>6</v>
      </c>
      <c r="L1" s="33" t="s">
        <v>7</v>
      </c>
      <c r="M1" s="34" t="s">
        <v>92</v>
      </c>
      <c r="N1" s="33" t="s">
        <v>93</v>
      </c>
    </row>
    <row r="2" spans="1:14" ht="15">
      <c r="A2" s="36" t="s">
        <v>8</v>
      </c>
      <c r="B2" s="37"/>
      <c r="C2" s="38"/>
      <c r="D2" s="38">
        <v>1</v>
      </c>
      <c r="E2" s="38"/>
      <c r="F2" s="39"/>
      <c r="G2" s="34">
        <f>SUM(G4:G35)</f>
        <v>9245.508937835466</v>
      </c>
      <c r="H2" s="34"/>
      <c r="I2" s="39"/>
      <c r="J2" s="34">
        <f>SUM(J4:J35)</f>
        <v>13657.083860773377</v>
      </c>
      <c r="K2" s="38" t="s">
        <v>13</v>
      </c>
      <c r="M2" s="38"/>
      <c r="N2" s="38"/>
    </row>
    <row r="3" spans="1:14" ht="15">
      <c r="A3" s="40" t="s">
        <v>10</v>
      </c>
      <c r="B3" s="37" t="s">
        <v>94</v>
      </c>
      <c r="C3" s="41"/>
      <c r="D3" s="38">
        <v>1</v>
      </c>
      <c r="E3" s="38"/>
      <c r="F3" s="42"/>
      <c r="G3" s="38"/>
      <c r="H3" s="38"/>
      <c r="I3" s="42"/>
      <c r="J3" s="38"/>
      <c r="K3" s="38" t="s">
        <v>13</v>
      </c>
      <c r="M3" s="38"/>
      <c r="N3" s="38"/>
    </row>
    <row r="4" spans="1:14" ht="15">
      <c r="A4" s="40" t="s">
        <v>84</v>
      </c>
      <c r="B4" s="37" t="s">
        <v>16</v>
      </c>
      <c r="C4" s="41"/>
      <c r="D4" s="38">
        <v>1</v>
      </c>
      <c r="E4" s="38">
        <v>10</v>
      </c>
      <c r="F4" s="43">
        <v>6.5</v>
      </c>
      <c r="G4" s="39">
        <f t="shared" ref="G4:G15" si="0">(F4*E4)</f>
        <v>65</v>
      </c>
      <c r="H4" s="38">
        <v>10</v>
      </c>
      <c r="I4" s="43">
        <v>6.32</v>
      </c>
      <c r="J4" s="39">
        <f t="shared" ref="J4:J15" si="1">(I4*H4)</f>
        <v>63.2</v>
      </c>
      <c r="K4" s="38"/>
      <c r="L4" s="44"/>
      <c r="M4" s="38"/>
      <c r="N4" s="38"/>
    </row>
    <row r="5" spans="1:14" ht="15">
      <c r="A5" s="40" t="s">
        <v>85</v>
      </c>
      <c r="B5" s="37" t="s">
        <v>16</v>
      </c>
      <c r="C5" s="41"/>
      <c r="D5" s="38">
        <v>1</v>
      </c>
      <c r="E5" s="38">
        <v>15</v>
      </c>
      <c r="F5" s="43">
        <v>6.5</v>
      </c>
      <c r="G5" s="39">
        <f t="shared" si="0"/>
        <v>97.5</v>
      </c>
      <c r="H5" s="38">
        <v>15</v>
      </c>
      <c r="I5" s="43">
        <v>6.32</v>
      </c>
      <c r="J5" s="39">
        <f t="shared" si="1"/>
        <v>94.800000000000011</v>
      </c>
      <c r="K5" s="38"/>
      <c r="L5" s="44"/>
      <c r="M5" s="38"/>
      <c r="N5" s="38"/>
    </row>
    <row r="6" spans="1:14" ht="15">
      <c r="A6" s="40" t="s">
        <v>86</v>
      </c>
      <c r="B6" s="37" t="s">
        <v>16</v>
      </c>
      <c r="C6" s="41"/>
      <c r="D6" s="38">
        <v>1</v>
      </c>
      <c r="E6" s="38">
        <v>30</v>
      </c>
      <c r="F6" s="43">
        <v>6.5</v>
      </c>
      <c r="G6" s="39">
        <f t="shared" si="0"/>
        <v>195</v>
      </c>
      <c r="H6" s="38">
        <v>50</v>
      </c>
      <c r="I6" s="43">
        <v>6.32</v>
      </c>
      <c r="J6" s="39">
        <f t="shared" si="1"/>
        <v>316</v>
      </c>
      <c r="K6" s="38"/>
      <c r="L6" s="44"/>
      <c r="M6" s="38"/>
      <c r="N6" s="38"/>
    </row>
    <row r="7" spans="1:14" ht="15">
      <c r="A7" s="40" t="s">
        <v>95</v>
      </c>
      <c r="B7" s="37" t="s">
        <v>16</v>
      </c>
      <c r="C7" s="41"/>
      <c r="D7" s="38">
        <v>1</v>
      </c>
      <c r="E7" s="38">
        <v>250</v>
      </c>
      <c r="F7" s="43">
        <v>6.5</v>
      </c>
      <c r="G7" s="39">
        <f t="shared" si="0"/>
        <v>1625</v>
      </c>
      <c r="H7" s="38">
        <v>400</v>
      </c>
      <c r="I7" s="43">
        <v>6.32</v>
      </c>
      <c r="J7" s="39">
        <f t="shared" si="1"/>
        <v>2528</v>
      </c>
      <c r="K7" s="38"/>
      <c r="L7" s="44"/>
      <c r="M7" s="38"/>
      <c r="N7" s="38"/>
    </row>
    <row r="8" spans="1:14" ht="15">
      <c r="A8" s="40" t="s">
        <v>87</v>
      </c>
      <c r="B8" s="37" t="s">
        <v>16</v>
      </c>
      <c r="C8" s="41"/>
      <c r="D8" s="38">
        <v>1</v>
      </c>
      <c r="E8" s="38">
        <v>5</v>
      </c>
      <c r="F8" s="43">
        <v>6.5</v>
      </c>
      <c r="G8" s="39">
        <f t="shared" si="0"/>
        <v>32.5</v>
      </c>
      <c r="H8" s="38">
        <v>5</v>
      </c>
      <c r="I8" s="43">
        <v>6.32</v>
      </c>
      <c r="J8" s="39">
        <f t="shared" si="1"/>
        <v>31.6</v>
      </c>
      <c r="K8" s="38"/>
      <c r="L8" s="44"/>
      <c r="M8" s="38"/>
      <c r="N8" s="38"/>
    </row>
    <row r="9" spans="1:14" ht="15">
      <c r="A9" s="40" t="s">
        <v>96</v>
      </c>
      <c r="B9" s="37" t="s">
        <v>16</v>
      </c>
      <c r="C9" s="41"/>
      <c r="D9" s="38">
        <v>1</v>
      </c>
      <c r="E9" s="38">
        <v>250</v>
      </c>
      <c r="F9" s="43">
        <v>7</v>
      </c>
      <c r="G9" s="39">
        <f t="shared" si="0"/>
        <v>1750</v>
      </c>
      <c r="H9" s="38">
        <v>400</v>
      </c>
      <c r="I9" s="43">
        <v>5.49</v>
      </c>
      <c r="J9" s="39">
        <f t="shared" si="1"/>
        <v>2196</v>
      </c>
      <c r="K9" s="38"/>
      <c r="L9" s="44"/>
      <c r="M9" s="38"/>
      <c r="N9" s="38"/>
    </row>
    <row r="10" spans="1:14" ht="15">
      <c r="A10" s="40" t="s">
        <v>97</v>
      </c>
      <c r="B10" s="37" t="s">
        <v>22</v>
      </c>
      <c r="C10" s="41"/>
      <c r="D10" s="38">
        <v>1</v>
      </c>
      <c r="E10" s="38">
        <v>260</v>
      </c>
      <c r="F10" s="43">
        <v>8.5</v>
      </c>
      <c r="G10" s="39">
        <f t="shared" si="0"/>
        <v>2210</v>
      </c>
      <c r="H10" s="38">
        <v>420</v>
      </c>
      <c r="I10" s="43">
        <v>8.19</v>
      </c>
      <c r="J10" s="39">
        <f t="shared" si="1"/>
        <v>3439.7999999999997</v>
      </c>
      <c r="K10" s="38"/>
      <c r="L10" s="44"/>
      <c r="M10" s="38"/>
      <c r="N10" s="38"/>
    </row>
    <row r="11" spans="1:14" ht="15">
      <c r="A11" s="40" t="s">
        <v>98</v>
      </c>
      <c r="B11" s="37" t="s">
        <v>25</v>
      </c>
      <c r="C11" s="41"/>
      <c r="D11" s="38">
        <v>1</v>
      </c>
      <c r="E11" s="38">
        <v>250</v>
      </c>
      <c r="F11" s="43">
        <v>3</v>
      </c>
      <c r="G11" s="39">
        <f t="shared" si="0"/>
        <v>750</v>
      </c>
      <c r="H11" s="38">
        <v>400</v>
      </c>
      <c r="I11" s="43">
        <v>3.96</v>
      </c>
      <c r="J11" s="39">
        <f t="shared" si="1"/>
        <v>1584</v>
      </c>
      <c r="K11" s="38"/>
      <c r="L11" s="44"/>
      <c r="M11" s="38"/>
      <c r="N11" s="38"/>
    </row>
    <row r="12" spans="1:14" ht="15">
      <c r="A12" s="40" t="s">
        <v>99</v>
      </c>
      <c r="B12" s="37"/>
      <c r="C12" s="41"/>
      <c r="D12" s="38"/>
      <c r="E12" s="38">
        <v>250</v>
      </c>
      <c r="F12" s="43">
        <v>5</v>
      </c>
      <c r="G12" s="39">
        <f t="shared" si="0"/>
        <v>1250</v>
      </c>
      <c r="H12" s="38">
        <v>400</v>
      </c>
      <c r="I12" s="43">
        <v>3.74</v>
      </c>
      <c r="J12" s="39">
        <f t="shared" si="1"/>
        <v>1496</v>
      </c>
      <c r="K12" s="38"/>
      <c r="L12" s="44"/>
      <c r="M12" s="38"/>
      <c r="N12" s="38"/>
    </row>
    <row r="13" spans="1:14" ht="15">
      <c r="A13" s="40" t="s">
        <v>100</v>
      </c>
      <c r="B13" s="37" t="s">
        <v>28</v>
      </c>
      <c r="C13" s="41"/>
      <c r="D13" s="38">
        <v>1</v>
      </c>
      <c r="E13" s="38">
        <v>250</v>
      </c>
      <c r="F13" s="43">
        <v>1.3</v>
      </c>
      <c r="G13" s="39">
        <f t="shared" si="0"/>
        <v>325</v>
      </c>
      <c r="H13" s="38">
        <v>400</v>
      </c>
      <c r="I13" s="43">
        <v>1.2</v>
      </c>
      <c r="J13" s="39">
        <f t="shared" si="1"/>
        <v>480</v>
      </c>
      <c r="K13" s="38" t="s">
        <v>29</v>
      </c>
      <c r="L13" s="44"/>
      <c r="M13" s="38"/>
      <c r="N13" s="38"/>
    </row>
    <row r="14" spans="1:14" ht="15">
      <c r="A14" s="40" t="s">
        <v>101</v>
      </c>
      <c r="B14" s="37" t="s">
        <v>28</v>
      </c>
      <c r="C14" s="41"/>
      <c r="D14" s="38">
        <v>1</v>
      </c>
      <c r="E14" s="38">
        <v>250</v>
      </c>
      <c r="F14" s="43">
        <v>1.4</v>
      </c>
      <c r="G14" s="39">
        <f t="shared" si="0"/>
        <v>350</v>
      </c>
      <c r="H14" s="38">
        <v>400</v>
      </c>
      <c r="I14" s="43">
        <v>1.3</v>
      </c>
      <c r="J14" s="39">
        <f t="shared" si="1"/>
        <v>520</v>
      </c>
      <c r="K14" s="38" t="s">
        <v>29</v>
      </c>
      <c r="L14" s="44"/>
      <c r="M14" s="38"/>
      <c r="N14" s="38"/>
    </row>
    <row r="15" spans="1:14" ht="15">
      <c r="A15" s="40" t="s">
        <v>102</v>
      </c>
      <c r="B15" s="37" t="s">
        <v>32</v>
      </c>
      <c r="C15" s="41"/>
      <c r="D15" s="38">
        <v>1</v>
      </c>
      <c r="E15" s="38">
        <v>250</v>
      </c>
      <c r="F15" s="43">
        <v>2.35</v>
      </c>
      <c r="G15" s="39">
        <f t="shared" si="0"/>
        <v>587.5</v>
      </c>
      <c r="H15" s="38">
        <v>400</v>
      </c>
      <c r="I15" s="43">
        <v>2.25</v>
      </c>
      <c r="J15" s="39">
        <f t="shared" si="1"/>
        <v>900</v>
      </c>
      <c r="K15" s="38" t="s">
        <v>33</v>
      </c>
      <c r="L15" s="38"/>
      <c r="M15" s="39">
        <v>3.25</v>
      </c>
      <c r="N15" s="38">
        <v>1</v>
      </c>
    </row>
    <row r="16" spans="1:14" ht="15">
      <c r="A16" s="40" t="s">
        <v>103</v>
      </c>
      <c r="B16" s="37" t="s">
        <v>35</v>
      </c>
      <c r="C16" s="41"/>
      <c r="D16" s="38">
        <v>3</v>
      </c>
      <c r="E16" s="38"/>
      <c r="F16" s="42">
        <v>0.755</v>
      </c>
      <c r="G16" s="39">
        <f t="shared" ref="G16:G35" si="2">(F16*D16)</f>
        <v>2.2650000000000001</v>
      </c>
      <c r="H16" s="39"/>
      <c r="I16" s="42">
        <v>0.755</v>
      </c>
      <c r="J16" s="39">
        <f t="shared" ref="J16:J35" si="3">(I16*D16)</f>
        <v>2.2650000000000001</v>
      </c>
      <c r="K16" s="38" t="s">
        <v>37</v>
      </c>
      <c r="L16" s="38"/>
      <c r="M16" s="39">
        <v>0.755</v>
      </c>
      <c r="N16" s="38">
        <v>1</v>
      </c>
    </row>
    <row r="17" spans="1:14" ht="15">
      <c r="A17" s="40" t="s">
        <v>104</v>
      </c>
      <c r="B17" s="37" t="s">
        <v>16</v>
      </c>
      <c r="C17" s="41"/>
      <c r="D17" s="38">
        <v>1</v>
      </c>
      <c r="E17" s="38"/>
      <c r="F17" s="42">
        <v>0.68169999999999997</v>
      </c>
      <c r="G17" s="39">
        <f t="shared" si="2"/>
        <v>0.68169999999999997</v>
      </c>
      <c r="H17" s="39"/>
      <c r="I17" s="42">
        <v>0.68169999999999997</v>
      </c>
      <c r="J17" s="39">
        <f t="shared" si="3"/>
        <v>0.68169999999999997</v>
      </c>
      <c r="K17" s="38" t="s">
        <v>37</v>
      </c>
      <c r="L17" s="38"/>
      <c r="M17" s="39">
        <v>0.68169999999999997</v>
      </c>
      <c r="N17" s="38"/>
    </row>
    <row r="18" spans="1:14" ht="15">
      <c r="A18" s="40" t="s">
        <v>105</v>
      </c>
      <c r="B18" s="37" t="s">
        <v>40</v>
      </c>
      <c r="C18" s="41"/>
      <c r="D18" s="38">
        <v>6</v>
      </c>
      <c r="E18" s="38"/>
      <c r="F18" s="39">
        <v>4.2000000000000003E-2</v>
      </c>
      <c r="G18" s="39">
        <f t="shared" si="2"/>
        <v>0.252</v>
      </c>
      <c r="H18" s="39"/>
      <c r="I18" s="39">
        <v>4.2000000000000003E-2</v>
      </c>
      <c r="J18" s="39">
        <f t="shared" si="3"/>
        <v>0.252</v>
      </c>
      <c r="K18" s="38" t="s">
        <v>37</v>
      </c>
      <c r="L18" s="38"/>
      <c r="M18" s="39">
        <v>4.2000000000000003E-2</v>
      </c>
      <c r="N18" s="38">
        <v>1</v>
      </c>
    </row>
    <row r="19" spans="1:14" ht="15">
      <c r="A19" s="40" t="s">
        <v>106</v>
      </c>
      <c r="B19" s="37" t="s">
        <v>40</v>
      </c>
      <c r="C19" s="41"/>
      <c r="D19" s="38">
        <v>6</v>
      </c>
      <c r="E19" s="38"/>
      <c r="F19" s="39">
        <v>6.7999999999999996E-3</v>
      </c>
      <c r="G19" s="39">
        <f t="shared" si="2"/>
        <v>4.0799999999999996E-2</v>
      </c>
      <c r="H19" s="39"/>
      <c r="I19" s="39">
        <v>6.7999999999999996E-3</v>
      </c>
      <c r="J19" s="39">
        <f t="shared" si="3"/>
        <v>4.0799999999999996E-2</v>
      </c>
      <c r="K19" s="38" t="s">
        <v>37</v>
      </c>
      <c r="L19" s="38"/>
      <c r="M19" s="39">
        <v>6.7999999999999996E-3</v>
      </c>
      <c r="N19" s="38"/>
    </row>
    <row r="20" spans="1:14" ht="15">
      <c r="A20" s="40" t="s">
        <v>107</v>
      </c>
      <c r="B20" s="37"/>
      <c r="C20" s="41"/>
      <c r="D20" s="38">
        <v>2</v>
      </c>
      <c r="E20" s="38"/>
      <c r="F20" s="42">
        <f>M20/N20*(39/305)</f>
        <v>6.5213114754098349E-3</v>
      </c>
      <c r="G20" s="39">
        <f t="shared" si="2"/>
        <v>1.304262295081967E-2</v>
      </c>
      <c r="H20" s="39"/>
      <c r="I20" s="42">
        <f>M20/N20*(39/305)</f>
        <v>6.5213114754098349E-3</v>
      </c>
      <c r="J20" s="39">
        <f t="shared" si="3"/>
        <v>1.304262295081967E-2</v>
      </c>
      <c r="K20" s="38" t="s">
        <v>43</v>
      </c>
      <c r="L20" s="38" t="s">
        <v>44</v>
      </c>
      <c r="M20" s="39">
        <v>5.0999999999999996</v>
      </c>
      <c r="N20" s="38">
        <v>100</v>
      </c>
    </row>
    <row r="21" spans="1:14" ht="15">
      <c r="A21" s="40" t="s">
        <v>108</v>
      </c>
      <c r="B21" s="37"/>
      <c r="C21" s="41"/>
      <c r="D21" s="38">
        <v>2</v>
      </c>
      <c r="E21" s="38"/>
      <c r="F21" s="42">
        <f>M21/N21*(39/305)</f>
        <v>7.378032786885245E-3</v>
      </c>
      <c r="G21" s="39">
        <f t="shared" si="2"/>
        <v>1.475606557377049E-2</v>
      </c>
      <c r="H21" s="39"/>
      <c r="I21" s="42">
        <f>M21/N21*(39/305)</f>
        <v>7.378032786885245E-3</v>
      </c>
      <c r="J21" s="39">
        <f t="shared" si="3"/>
        <v>1.475606557377049E-2</v>
      </c>
      <c r="K21" s="38" t="s">
        <v>43</v>
      </c>
      <c r="L21" s="38" t="s">
        <v>46</v>
      </c>
      <c r="M21" s="39">
        <v>5.77</v>
      </c>
      <c r="N21" s="38">
        <v>100</v>
      </c>
    </row>
    <row r="22" spans="1:14" ht="15">
      <c r="A22" s="40" t="s">
        <v>109</v>
      </c>
      <c r="B22" s="37"/>
      <c r="C22" s="41"/>
      <c r="D22" s="38">
        <v>2</v>
      </c>
      <c r="E22" s="38"/>
      <c r="F22" s="42">
        <f>M22/N22*(39/305)</f>
        <v>1.1699999999999999E-2</v>
      </c>
      <c r="G22" s="39">
        <f t="shared" si="2"/>
        <v>2.3399999999999997E-2</v>
      </c>
      <c r="H22" s="39"/>
      <c r="I22" s="42">
        <f>M22/N22*(39/305)</f>
        <v>1.1699999999999999E-2</v>
      </c>
      <c r="J22" s="39">
        <f t="shared" si="3"/>
        <v>2.3399999999999997E-2</v>
      </c>
      <c r="K22" s="38" t="s">
        <v>43</v>
      </c>
      <c r="L22" s="38" t="s">
        <v>110</v>
      </c>
      <c r="M22" s="39">
        <v>9.15</v>
      </c>
      <c r="N22" s="38">
        <v>100</v>
      </c>
    </row>
    <row r="23" spans="1:14" ht="15">
      <c r="A23" s="40" t="s">
        <v>111</v>
      </c>
      <c r="B23" s="37" t="s">
        <v>48</v>
      </c>
      <c r="C23" s="41"/>
      <c r="D23" s="38">
        <v>1</v>
      </c>
      <c r="E23" s="38"/>
      <c r="F23" s="42">
        <f>M23/N23*(25/305)</f>
        <v>0.28114754098360656</v>
      </c>
      <c r="G23" s="39">
        <f t="shared" si="2"/>
        <v>0.28114754098360656</v>
      </c>
      <c r="H23" s="39"/>
      <c r="I23" s="42">
        <f>M23/N23*(39/305)</f>
        <v>0.43859016393442624</v>
      </c>
      <c r="J23" s="39">
        <f t="shared" si="3"/>
        <v>0.43859016393442624</v>
      </c>
      <c r="K23" s="38" t="s">
        <v>43</v>
      </c>
      <c r="L23" s="38" t="s">
        <v>49</v>
      </c>
      <c r="M23" s="39">
        <v>3.43</v>
      </c>
      <c r="N23" s="38">
        <v>1</v>
      </c>
    </row>
    <row r="24" spans="1:14" ht="15">
      <c r="A24" s="40" t="s">
        <v>50</v>
      </c>
      <c r="B24" s="37" t="s">
        <v>48</v>
      </c>
      <c r="C24" s="41"/>
      <c r="D24" s="38">
        <v>4</v>
      </c>
      <c r="E24" s="38"/>
      <c r="F24" s="42">
        <v>0.1</v>
      </c>
      <c r="G24" s="39">
        <f t="shared" si="2"/>
        <v>0.4</v>
      </c>
      <c r="H24" s="39"/>
      <c r="I24" s="42">
        <v>0.1</v>
      </c>
      <c r="J24" s="39">
        <f t="shared" si="3"/>
        <v>0.4</v>
      </c>
      <c r="K24" s="38" t="s">
        <v>43</v>
      </c>
      <c r="L24" s="38" t="s">
        <v>51</v>
      </c>
      <c r="M24" s="39">
        <v>1</v>
      </c>
      <c r="N24" s="38">
        <v>1</v>
      </c>
    </row>
    <row r="25" spans="1:14" ht="15">
      <c r="A25" s="40" t="s">
        <v>52</v>
      </c>
      <c r="B25" s="37" t="s">
        <v>48</v>
      </c>
      <c r="C25" s="41"/>
      <c r="D25" s="38">
        <v>2</v>
      </c>
      <c r="E25" s="38"/>
      <c r="F25" s="42">
        <v>0.1</v>
      </c>
      <c r="G25" s="39">
        <f t="shared" si="2"/>
        <v>0.2</v>
      </c>
      <c r="H25" s="39"/>
      <c r="I25" s="42">
        <v>0.1</v>
      </c>
      <c r="J25" s="39">
        <f t="shared" si="3"/>
        <v>0.2</v>
      </c>
      <c r="K25" s="38" t="s">
        <v>43</v>
      </c>
      <c r="L25" s="38" t="s">
        <v>53</v>
      </c>
      <c r="M25" s="39">
        <v>1.04</v>
      </c>
      <c r="N25" s="38">
        <v>1</v>
      </c>
    </row>
    <row r="26" spans="1:14" ht="15">
      <c r="A26" s="40" t="s">
        <v>54</v>
      </c>
      <c r="B26" s="37" t="s">
        <v>48</v>
      </c>
      <c r="C26" s="41"/>
      <c r="D26" s="38">
        <v>2</v>
      </c>
      <c r="E26" s="38"/>
      <c r="F26" s="42">
        <v>0.1</v>
      </c>
      <c r="G26" s="39">
        <f t="shared" si="2"/>
        <v>0.2</v>
      </c>
      <c r="H26" s="39"/>
      <c r="I26" s="42">
        <v>0.1</v>
      </c>
      <c r="J26" s="39">
        <f t="shared" si="3"/>
        <v>0.2</v>
      </c>
      <c r="K26" s="38" t="s">
        <v>43</v>
      </c>
      <c r="L26" s="38" t="s">
        <v>55</v>
      </c>
      <c r="M26" s="39">
        <v>1.37</v>
      </c>
      <c r="N26" s="38">
        <v>1</v>
      </c>
    </row>
    <row r="27" spans="1:14" ht="15">
      <c r="A27" s="40" t="s">
        <v>56</v>
      </c>
      <c r="B27" s="45"/>
      <c r="C27" s="45"/>
      <c r="D27" s="38">
        <v>1</v>
      </c>
      <c r="E27" s="38"/>
      <c r="F27" s="42">
        <f>M27/N27*(1/1000)</f>
        <v>1.5679999999999999E-2</v>
      </c>
      <c r="G27" s="39">
        <f t="shared" si="2"/>
        <v>1.5679999999999999E-2</v>
      </c>
      <c r="H27" s="39"/>
      <c r="I27" s="42">
        <f>M27/N27*(1/1000)</f>
        <v>1.5679999999999999E-2</v>
      </c>
      <c r="J27" s="39">
        <f t="shared" si="3"/>
        <v>1.5679999999999999E-2</v>
      </c>
      <c r="K27" s="38" t="s">
        <v>43</v>
      </c>
      <c r="L27" s="38" t="s">
        <v>57</v>
      </c>
      <c r="M27" s="39">
        <v>15.68</v>
      </c>
      <c r="N27" s="38">
        <v>1</v>
      </c>
    </row>
    <row r="28" spans="1:14" ht="15">
      <c r="A28" s="40" t="s">
        <v>112</v>
      </c>
      <c r="B28" s="37"/>
      <c r="C28" s="41"/>
      <c r="D28" s="38">
        <v>1</v>
      </c>
      <c r="E28" s="38"/>
      <c r="F28" s="42">
        <f>M28/N28*(39/305)</f>
        <v>0.17676590163934425</v>
      </c>
      <c r="G28" s="39">
        <f t="shared" si="2"/>
        <v>0.17676590163934425</v>
      </c>
      <c r="H28" s="39"/>
      <c r="I28" s="42">
        <f>M28/N28*(39/305)</f>
        <v>0.17676590163934425</v>
      </c>
      <c r="J28" s="39">
        <f t="shared" si="3"/>
        <v>0.17676590163934425</v>
      </c>
      <c r="K28" s="38" t="s">
        <v>82</v>
      </c>
      <c r="L28" s="39"/>
      <c r="M28" s="39">
        <v>69.12</v>
      </c>
      <c r="N28" s="38">
        <v>50</v>
      </c>
    </row>
    <row r="29" spans="1:14" ht="15">
      <c r="A29" s="40" t="s">
        <v>113</v>
      </c>
      <c r="B29" s="37"/>
      <c r="C29" s="41"/>
      <c r="D29" s="38">
        <v>1</v>
      </c>
      <c r="E29" s="38"/>
      <c r="F29" s="42">
        <f>M29/N29*(39/305)</f>
        <v>5.4766229508196717E-3</v>
      </c>
      <c r="G29" s="39">
        <f t="shared" si="2"/>
        <v>5.4766229508196717E-3</v>
      </c>
      <c r="H29" s="39"/>
      <c r="I29" s="42">
        <f>M29/N29*(39/305)</f>
        <v>5.4766229508196717E-3</v>
      </c>
      <c r="J29" s="39">
        <f t="shared" si="3"/>
        <v>5.4766229508196717E-3</v>
      </c>
      <c r="K29" s="38" t="s">
        <v>82</v>
      </c>
      <c r="L29" s="39"/>
      <c r="M29" s="39">
        <v>42.83</v>
      </c>
      <c r="N29" s="38">
        <v>1000</v>
      </c>
    </row>
    <row r="30" spans="1:14" ht="15">
      <c r="A30" s="40" t="s">
        <v>114</v>
      </c>
      <c r="B30" s="37"/>
      <c r="C30" s="41"/>
      <c r="D30" s="38">
        <v>1</v>
      </c>
      <c r="E30" s="38"/>
      <c r="F30" s="39">
        <f>M30/N30</f>
        <v>0.62763999999999998</v>
      </c>
      <c r="G30" s="39">
        <f t="shared" si="2"/>
        <v>0.62763999999999998</v>
      </c>
      <c r="H30" s="39"/>
      <c r="I30" s="39">
        <f>M30/N30</f>
        <v>0.62763999999999998</v>
      </c>
      <c r="J30" s="39">
        <f t="shared" si="3"/>
        <v>0.62763999999999998</v>
      </c>
      <c r="K30" s="38" t="s">
        <v>59</v>
      </c>
      <c r="L30" s="38" t="s">
        <v>60</v>
      </c>
      <c r="M30" s="39">
        <v>0.62763999999999998</v>
      </c>
      <c r="N30" s="38">
        <v>1</v>
      </c>
    </row>
    <row r="31" spans="1:14" ht="15">
      <c r="A31" s="40" t="s">
        <v>115</v>
      </c>
      <c r="B31" s="37"/>
      <c r="C31" s="41"/>
      <c r="D31" s="38">
        <v>1</v>
      </c>
      <c r="E31" s="38"/>
      <c r="F31" s="39">
        <f>M31/N31</f>
        <v>0.41167999999999999</v>
      </c>
      <c r="G31" s="39">
        <f t="shared" si="2"/>
        <v>0.41167999999999999</v>
      </c>
      <c r="H31" s="39"/>
      <c r="I31" s="39">
        <f>M31/N31</f>
        <v>0.41167999999999999</v>
      </c>
      <c r="J31" s="39">
        <f t="shared" si="3"/>
        <v>0.41167999999999999</v>
      </c>
      <c r="K31" s="38" t="s">
        <v>59</v>
      </c>
      <c r="L31" s="38" t="s">
        <v>62</v>
      </c>
      <c r="M31" s="39">
        <v>0.41167999999999999</v>
      </c>
      <c r="N31" s="38">
        <v>1</v>
      </c>
    </row>
    <row r="32" spans="1:14" ht="15">
      <c r="A32" s="40" t="s">
        <v>116</v>
      </c>
      <c r="B32" s="37" t="s">
        <v>64</v>
      </c>
      <c r="C32" s="41"/>
      <c r="D32" s="38">
        <v>2</v>
      </c>
      <c r="E32" s="38"/>
      <c r="F32" s="42">
        <f>M32/N32*(180/30480)</f>
        <v>0.65775590551181096</v>
      </c>
      <c r="G32" s="39">
        <f t="shared" si="2"/>
        <v>1.3155118110236219</v>
      </c>
      <c r="H32" s="39"/>
      <c r="I32" s="42">
        <f>M32/N32*(140/30480)</f>
        <v>0.51158792650918627</v>
      </c>
      <c r="J32" s="39">
        <f t="shared" si="3"/>
        <v>1.0231758530183725</v>
      </c>
      <c r="K32" s="38" t="s">
        <v>65</v>
      </c>
      <c r="L32" s="38" t="s">
        <v>66</v>
      </c>
      <c r="M32" s="39">
        <v>111.38</v>
      </c>
      <c r="N32" s="38">
        <v>1</v>
      </c>
    </row>
    <row r="33" spans="1:14" ht="15">
      <c r="A33" s="40" t="s">
        <v>117</v>
      </c>
      <c r="B33" s="37" t="s">
        <v>64</v>
      </c>
      <c r="C33" s="41"/>
      <c r="D33" s="38">
        <v>2</v>
      </c>
      <c r="E33" s="38"/>
      <c r="F33" s="42">
        <f>M33/N33*(180/30480)</f>
        <v>0.42791338582677163</v>
      </c>
      <c r="G33" s="39">
        <f t="shared" si="2"/>
        <v>0.85582677165354326</v>
      </c>
      <c r="H33" s="39"/>
      <c r="I33" s="42">
        <f>M33/N33*(140/30480)</f>
        <v>0.33282152230971124</v>
      </c>
      <c r="J33" s="39">
        <f t="shared" si="3"/>
        <v>0.66564304461942247</v>
      </c>
      <c r="K33" s="38" t="s">
        <v>65</v>
      </c>
      <c r="L33" s="38" t="s">
        <v>68</v>
      </c>
      <c r="M33" s="39">
        <v>72.459999999999994</v>
      </c>
      <c r="N33" s="38">
        <v>1</v>
      </c>
    </row>
    <row r="34" spans="1:14" ht="15">
      <c r="A34" s="40" t="s">
        <v>118</v>
      </c>
      <c r="B34" s="37" t="s">
        <v>119</v>
      </c>
      <c r="C34" s="41"/>
      <c r="D34" s="38">
        <v>1</v>
      </c>
      <c r="E34" s="38"/>
      <c r="F34" s="42">
        <f>M34/N34*(350/30480)</f>
        <v>0.11425524934383201</v>
      </c>
      <c r="G34" s="39">
        <f t="shared" si="2"/>
        <v>0.11425524934383201</v>
      </c>
      <c r="H34" s="39"/>
      <c r="I34" s="42">
        <f>M34/N34*(350/30480)</f>
        <v>0.11425524934383201</v>
      </c>
      <c r="J34" s="39">
        <f t="shared" si="3"/>
        <v>0.11425524934383201</v>
      </c>
      <c r="K34" s="38" t="s">
        <v>120</v>
      </c>
      <c r="L34" s="38" t="s">
        <v>121</v>
      </c>
      <c r="M34" s="39">
        <v>9.9499999999999993</v>
      </c>
      <c r="N34" s="38">
        <v>1</v>
      </c>
    </row>
    <row r="35" spans="1:14" ht="15">
      <c r="A35" s="40" t="s">
        <v>122</v>
      </c>
      <c r="B35" s="37" t="s">
        <v>119</v>
      </c>
      <c r="C35" s="41"/>
      <c r="D35" s="38">
        <v>1</v>
      </c>
      <c r="E35" s="38"/>
      <c r="F35" s="42">
        <f>M35/N35*(350/30480)</f>
        <v>0.11425524934383201</v>
      </c>
      <c r="G35" s="39">
        <f t="shared" si="2"/>
        <v>0.11425524934383201</v>
      </c>
      <c r="H35" s="39"/>
      <c r="I35" s="42">
        <f>M35/N35*(350/30480)</f>
        <v>0.11425524934383201</v>
      </c>
      <c r="J35" s="39">
        <f t="shared" si="3"/>
        <v>0.11425524934383201</v>
      </c>
      <c r="K35" s="38" t="s">
        <v>120</v>
      </c>
      <c r="L35" s="38" t="s">
        <v>123</v>
      </c>
      <c r="M35" s="39">
        <v>9.9499999999999993</v>
      </c>
      <c r="N35" s="38">
        <v>1</v>
      </c>
    </row>
    <row r="36" spans="1:14" ht="15">
      <c r="A36" s="40" t="s">
        <v>124</v>
      </c>
      <c r="B36" s="37" t="s">
        <v>119</v>
      </c>
      <c r="C36" s="41"/>
      <c r="D36" s="38">
        <v>1</v>
      </c>
      <c r="E36" s="38"/>
      <c r="F36" s="42">
        <f>M36/N36*(340/30480)</f>
        <v>0.25645013123359578</v>
      </c>
      <c r="G36" s="46">
        <f>F36*D36</f>
        <v>0.25645013123359578</v>
      </c>
      <c r="H36" s="46"/>
      <c r="I36" s="42">
        <f>M36/N36*(340/30480)</f>
        <v>0.25645013123359578</v>
      </c>
      <c r="J36" s="46">
        <f>I36*D36</f>
        <v>0.25645013123359578</v>
      </c>
      <c r="K36" s="38" t="s">
        <v>82</v>
      </c>
      <c r="L36" s="38"/>
      <c r="M36" s="39">
        <v>22.99</v>
      </c>
      <c r="N36" s="38">
        <v>1</v>
      </c>
    </row>
    <row r="37" spans="1:14" ht="15">
      <c r="A37" s="40" t="s">
        <v>112</v>
      </c>
      <c r="B37" s="37"/>
      <c r="C37" s="41"/>
      <c r="D37" s="38">
        <v>2</v>
      </c>
      <c r="E37" s="38"/>
      <c r="F37" s="42">
        <f>M37/N37*(39/305)</f>
        <v>8.838295081967212E-3</v>
      </c>
      <c r="G37" s="46">
        <f>F37*D37</f>
        <v>1.7676590163934424E-2</v>
      </c>
      <c r="H37" s="46"/>
      <c r="I37" s="42">
        <f>M37/N37*(39/305)</f>
        <v>8.838295081967212E-3</v>
      </c>
      <c r="J37" s="46">
        <f>I37*D37</f>
        <v>1.7676590163934424E-2</v>
      </c>
      <c r="K37" s="38" t="s">
        <v>82</v>
      </c>
      <c r="L37" s="38"/>
      <c r="M37" s="39">
        <v>69.12</v>
      </c>
      <c r="N37" s="38">
        <v>1000</v>
      </c>
    </row>
    <row r="38" spans="1:14" ht="15">
      <c r="A38" s="40" t="s">
        <v>125</v>
      </c>
      <c r="B38" s="37"/>
      <c r="C38" s="41"/>
      <c r="D38" s="38">
        <v>4</v>
      </c>
      <c r="E38" s="38"/>
      <c r="F38" s="42">
        <f>M38/N38*(39/305)</f>
        <v>5.4766229508196717E-3</v>
      </c>
      <c r="G38" s="46">
        <f>F38*D38</f>
        <v>2.1906491803278687E-2</v>
      </c>
      <c r="H38" s="46"/>
      <c r="I38" s="42">
        <f>M38/N38*(39/305)</f>
        <v>5.4766229508196717E-3</v>
      </c>
      <c r="J38" s="46">
        <f>I38*D38</f>
        <v>2.1906491803278687E-2</v>
      </c>
      <c r="K38" s="38" t="s">
        <v>82</v>
      </c>
      <c r="L38" s="38"/>
      <c r="M38" s="39">
        <v>42.83</v>
      </c>
      <c r="N38" s="38">
        <v>1000</v>
      </c>
    </row>
    <row r="39" spans="1:14" ht="15"/>
    <row r="40" spans="1:14" ht="15"/>
    <row r="41" spans="1:14" ht="15"/>
    <row r="42" spans="1:14" ht="15">
      <c r="A42"/>
      <c r="B42"/>
      <c r="C42"/>
      <c r="D42"/>
      <c r="E42"/>
      <c r="F42"/>
      <c r="G42"/>
      <c r="H42"/>
      <c r="I42"/>
      <c r="J42"/>
      <c r="K42"/>
    </row>
    <row r="43" spans="1:14" ht="15">
      <c r="A43"/>
      <c r="B43"/>
      <c r="C43"/>
      <c r="D43"/>
      <c r="E43"/>
      <c r="F43"/>
      <c r="G43"/>
      <c r="H43"/>
      <c r="I43"/>
      <c r="J43"/>
      <c r="K43"/>
    </row>
    <row r="44" spans="1:14" ht="15">
      <c r="A44"/>
      <c r="B44"/>
      <c r="C44"/>
      <c r="D44"/>
      <c r="E44"/>
      <c r="F44"/>
      <c r="G44"/>
      <c r="H44"/>
      <c r="I44"/>
      <c r="J44"/>
      <c r="K44"/>
      <c r="L44" s="44"/>
      <c r="M44" s="38"/>
      <c r="N44" s="38"/>
    </row>
    <row r="45" spans="1:14" ht="15">
      <c r="A45"/>
      <c r="B45"/>
      <c r="C45"/>
      <c r="D45"/>
      <c r="E45"/>
      <c r="F45"/>
      <c r="G45"/>
      <c r="H45"/>
      <c r="I45"/>
      <c r="J45"/>
      <c r="K45"/>
      <c r="L45" s="44"/>
      <c r="M45" s="38"/>
      <c r="N45" s="38"/>
    </row>
    <row r="46" spans="1:14" ht="15">
      <c r="A46"/>
      <c r="B46"/>
      <c r="C46"/>
      <c r="D46"/>
      <c r="E46"/>
      <c r="F46"/>
      <c r="G46"/>
      <c r="H46"/>
      <c r="I46"/>
      <c r="J46"/>
      <c r="K46"/>
      <c r="L46" s="44"/>
      <c r="M46" s="38"/>
      <c r="N46" s="38"/>
    </row>
    <row r="47" spans="1:14" ht="15">
      <c r="A47"/>
      <c r="B47"/>
      <c r="C47"/>
      <c r="D47"/>
      <c r="E47"/>
      <c r="F47"/>
      <c r="G47"/>
      <c r="H47"/>
      <c r="I47"/>
      <c r="J47"/>
      <c r="K47"/>
      <c r="L47" s="44"/>
      <c r="M47" s="38"/>
      <c r="N47" s="38"/>
    </row>
    <row r="48" spans="1:14" ht="15">
      <c r="A48"/>
      <c r="B48"/>
      <c r="C48"/>
      <c r="D48"/>
      <c r="E48"/>
      <c r="F48"/>
      <c r="G48"/>
      <c r="H48"/>
      <c r="I48"/>
      <c r="J48"/>
      <c r="K48"/>
      <c r="L48" s="44"/>
      <c r="M48" s="38"/>
      <c r="N48" s="38"/>
    </row>
    <row r="49" spans="2:14" ht="15">
      <c r="B49"/>
      <c r="C49"/>
      <c r="D49"/>
      <c r="E49"/>
      <c r="F49"/>
      <c r="G49"/>
      <c r="H49"/>
      <c r="I49"/>
      <c r="J49"/>
      <c r="K49"/>
      <c r="L49" s="44"/>
      <c r="M49" s="38"/>
      <c r="N49" s="38"/>
    </row>
    <row r="50" spans="2:14" ht="15">
      <c r="B50"/>
      <c r="C50"/>
      <c r="D50"/>
      <c r="E50"/>
      <c r="F50"/>
      <c r="G50"/>
      <c r="H50"/>
      <c r="I50"/>
      <c r="J50"/>
      <c r="K50"/>
      <c r="L50" s="44"/>
      <c r="M50" s="38"/>
      <c r="N50" s="38"/>
    </row>
    <row r="51" spans="2:14" ht="15">
      <c r="B51"/>
      <c r="C51"/>
      <c r="D51"/>
      <c r="E51"/>
      <c r="F51"/>
      <c r="G51"/>
      <c r="H51"/>
      <c r="I51"/>
      <c r="J51"/>
      <c r="K51"/>
      <c r="L51" s="44"/>
      <c r="M51" s="38"/>
      <c r="N51" s="38"/>
    </row>
    <row r="52" spans="2:14" ht="15">
      <c r="B52"/>
      <c r="C52"/>
      <c r="D52"/>
      <c r="E52"/>
      <c r="F52"/>
      <c r="G52"/>
      <c r="H52"/>
      <c r="I52"/>
      <c r="J52"/>
      <c r="K52"/>
      <c r="L52" s="44"/>
      <c r="M52" s="38"/>
      <c r="N52" s="38"/>
    </row>
    <row r="53" spans="2:14" ht="15">
      <c r="B53"/>
      <c r="C53"/>
      <c r="D53"/>
      <c r="E53"/>
      <c r="F53"/>
      <c r="G53"/>
      <c r="H53"/>
      <c r="I53"/>
      <c r="J53"/>
      <c r="K53"/>
    </row>
    <row r="54" spans="2:14" ht="15">
      <c r="B54"/>
      <c r="C54"/>
      <c r="D54"/>
      <c r="E54"/>
      <c r="F54"/>
      <c r="G54"/>
      <c r="H54"/>
      <c r="I54"/>
      <c r="J54"/>
      <c r="K54"/>
    </row>
    <row r="55" spans="2:14" ht="15">
      <c r="B55"/>
      <c r="C55"/>
      <c r="D55"/>
      <c r="E55"/>
      <c r="F55"/>
      <c r="G55"/>
      <c r="H55"/>
      <c r="I55"/>
      <c r="J55"/>
      <c r="K55"/>
    </row>
    <row r="56" spans="2:14" ht="15">
      <c r="B56"/>
      <c r="C56"/>
      <c r="D56"/>
      <c r="E56"/>
      <c r="F56"/>
      <c r="G56"/>
      <c r="H56"/>
      <c r="I56"/>
      <c r="J56"/>
      <c r="K56"/>
    </row>
    <row r="57" spans="2:14" ht="15">
      <c r="B57"/>
      <c r="C57"/>
      <c r="D57"/>
      <c r="E57"/>
      <c r="F57"/>
      <c r="G57"/>
      <c r="H57"/>
      <c r="I57"/>
      <c r="J57"/>
      <c r="K57"/>
    </row>
    <row r="58" spans="2:14" ht="15">
      <c r="B58"/>
      <c r="C58"/>
      <c r="D58"/>
      <c r="E58"/>
      <c r="F58"/>
      <c r="G58"/>
      <c r="H58"/>
      <c r="I58"/>
      <c r="J58"/>
      <c r="K58"/>
    </row>
    <row r="59" spans="2:14" ht="15">
      <c r="B59"/>
      <c r="C59"/>
      <c r="D59"/>
      <c r="E59"/>
      <c r="F59"/>
      <c r="G59"/>
      <c r="H59"/>
      <c r="I59"/>
      <c r="J59"/>
      <c r="K59"/>
    </row>
    <row r="60" spans="2:14" ht="15">
      <c r="B60"/>
      <c r="C60"/>
      <c r="D60"/>
      <c r="E60"/>
      <c r="F60"/>
      <c r="G60"/>
      <c r="H60"/>
      <c r="I60"/>
      <c r="J60"/>
      <c r="K60"/>
    </row>
    <row r="61" spans="2:14" ht="15">
      <c r="B61"/>
      <c r="C61"/>
      <c r="D61"/>
      <c r="E61"/>
      <c r="F61"/>
      <c r="G61"/>
      <c r="H61"/>
      <c r="I61"/>
      <c r="J61"/>
      <c r="K61"/>
    </row>
    <row r="62" spans="2:14" ht="15">
      <c r="B62"/>
      <c r="C62"/>
      <c r="D62"/>
      <c r="E62"/>
      <c r="F62"/>
      <c r="G62"/>
      <c r="H62"/>
      <c r="I62"/>
      <c r="J62"/>
      <c r="K62"/>
    </row>
    <row r="63" spans="2:14" ht="15">
      <c r="B63"/>
      <c r="C63"/>
      <c r="D63"/>
      <c r="E63"/>
      <c r="F63"/>
      <c r="G63"/>
      <c r="H63"/>
      <c r="I63"/>
      <c r="J63"/>
      <c r="K63"/>
    </row>
    <row r="64" spans="2:14" ht="15">
      <c r="B64"/>
      <c r="C64"/>
      <c r="D64"/>
      <c r="E64"/>
      <c r="F64"/>
      <c r="G64"/>
      <c r="H64"/>
      <c r="I64"/>
      <c r="J64"/>
      <c r="K64"/>
    </row>
    <row r="65" spans="2:11" ht="15">
      <c r="B65"/>
      <c r="C65"/>
      <c r="D65"/>
      <c r="E65"/>
      <c r="F65"/>
      <c r="G65"/>
      <c r="H65"/>
      <c r="I65"/>
      <c r="J65"/>
      <c r="K65"/>
    </row>
    <row r="66" spans="2:11" ht="15">
      <c r="B66"/>
      <c r="C66"/>
      <c r="D66"/>
      <c r="E66"/>
      <c r="F66"/>
      <c r="G66"/>
      <c r="H66"/>
      <c r="I66"/>
      <c r="J66"/>
      <c r="K66"/>
    </row>
    <row r="67" spans="2:11" ht="15">
      <c r="B67"/>
      <c r="C67"/>
      <c r="D67"/>
      <c r="E67"/>
      <c r="F67"/>
      <c r="G67"/>
      <c r="H67"/>
      <c r="I67"/>
      <c r="J67"/>
      <c r="K67"/>
    </row>
    <row r="68" spans="2:11" ht="15">
      <c r="B68"/>
      <c r="C68"/>
      <c r="D68"/>
      <c r="E68"/>
      <c r="F68"/>
      <c r="G68"/>
      <c r="H68"/>
      <c r="I68"/>
      <c r="J68"/>
      <c r="K68"/>
    </row>
    <row r="69" spans="2:11" ht="15">
      <c r="B69"/>
      <c r="C69"/>
      <c r="D69"/>
      <c r="E69"/>
      <c r="F69"/>
      <c r="G69"/>
      <c r="H69"/>
      <c r="I69"/>
      <c r="J69"/>
      <c r="K69"/>
    </row>
    <row r="70" spans="2:11" ht="15">
      <c r="B70"/>
      <c r="C70"/>
      <c r="D70"/>
      <c r="E70"/>
      <c r="F70"/>
      <c r="G70"/>
      <c r="H70"/>
      <c r="I70"/>
      <c r="J70"/>
      <c r="K70"/>
    </row>
    <row r="71" spans="2:11" ht="15">
      <c r="B71"/>
      <c r="C71"/>
      <c r="D71"/>
      <c r="E71"/>
      <c r="F71"/>
      <c r="G71"/>
      <c r="H71"/>
      <c r="I71"/>
      <c r="J71"/>
      <c r="K71"/>
    </row>
    <row r="72" spans="2:11" ht="15">
      <c r="B72"/>
      <c r="C72"/>
      <c r="D72"/>
      <c r="E72"/>
      <c r="F72"/>
      <c r="G72"/>
      <c r="H72"/>
      <c r="I72"/>
      <c r="J72"/>
      <c r="K72"/>
    </row>
    <row r="73" spans="2:11" ht="15">
      <c r="B73"/>
      <c r="C73"/>
      <c r="D73"/>
      <c r="E73"/>
      <c r="F73"/>
      <c r="G73"/>
      <c r="H73"/>
      <c r="I73"/>
      <c r="J73"/>
      <c r="K73"/>
    </row>
    <row r="74" spans="2:11" ht="15">
      <c r="B74"/>
      <c r="C74"/>
      <c r="D74"/>
      <c r="E74"/>
      <c r="F74"/>
      <c r="G74"/>
      <c r="H74"/>
      <c r="I74"/>
      <c r="J74"/>
      <c r="K74"/>
    </row>
    <row r="75" spans="2:11" ht="15">
      <c r="B75"/>
      <c r="C75"/>
      <c r="D75"/>
      <c r="E75"/>
      <c r="F75"/>
      <c r="G75"/>
      <c r="H75"/>
      <c r="I75"/>
      <c r="J75"/>
      <c r="K75"/>
    </row>
    <row r="76" spans="2:11" ht="15">
      <c r="B76"/>
      <c r="C76"/>
      <c r="D76"/>
      <c r="E76"/>
      <c r="F76"/>
      <c r="G76"/>
      <c r="H76"/>
      <c r="I76"/>
      <c r="J76"/>
      <c r="K76"/>
    </row>
    <row r="77" spans="2:11" ht="15">
      <c r="B77"/>
      <c r="C77"/>
      <c r="D77"/>
      <c r="E77"/>
      <c r="F77"/>
      <c r="G77"/>
      <c r="H77"/>
      <c r="I77"/>
      <c r="J77"/>
      <c r="K77"/>
    </row>
    <row r="78" spans="2:11" ht="15">
      <c r="B78"/>
      <c r="C78"/>
      <c r="D78"/>
      <c r="E78"/>
      <c r="F78"/>
      <c r="G78"/>
      <c r="H78"/>
      <c r="I78"/>
      <c r="J78"/>
      <c r="K78"/>
    </row>
    <row r="79" spans="2:11" ht="15">
      <c r="B79"/>
      <c r="C79"/>
      <c r="D79"/>
      <c r="E79"/>
      <c r="F79"/>
      <c r="G79"/>
      <c r="H79"/>
      <c r="I79"/>
      <c r="J79"/>
      <c r="K79"/>
    </row>
  </sheetData>
  <pageMargins left="0" right="0" top="0.39410000000000006" bottom="0.39410000000000006" header="0" footer="0"/>
  <pageSetup paperSize="0" fitToWidth="0" fitToHeight="0" pageOrder="overThenDown" horizontalDpi="0" verticalDpi="0" copies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19996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BOM</vt:lpstr>
      <vt:lpstr>PL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SSinnema</dc:creator>
  <cp:lastModifiedBy>user</cp:lastModifiedBy>
  <cp:revision>101</cp:revision>
  <cp:lastPrinted>2011-09-28T07:47:24Z</cp:lastPrinted>
  <dcterms:created xsi:type="dcterms:W3CDTF">2011-01-21T10:01:31Z</dcterms:created>
  <dcterms:modified xsi:type="dcterms:W3CDTF">2020-05-01T15:22:08Z</dcterms:modified>
</cp:coreProperties>
</file>