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Single_Extruder_v2\production_docs\"/>
    </mc:Choice>
  </mc:AlternateContent>
  <xr:revisionPtr revIDLastSave="0" documentId="8_{9E417890-F48F-47B8-8C0C-73EA76F5E2A1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</sheets>
  <definedNames>
    <definedName name="_xlnm.Print_Area" localSheetId="1">Sheet2!$A$1:$M$77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1" i="2" l="1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L67" i="2"/>
  <c r="K67" i="2"/>
  <c r="L66" i="2"/>
  <c r="L65" i="2"/>
  <c r="K65" i="2"/>
  <c r="J65" i="2"/>
  <c r="L64" i="2"/>
  <c r="K64" i="2"/>
  <c r="J64" i="2"/>
  <c r="L63" i="2"/>
  <c r="K63" i="2"/>
  <c r="K62" i="2"/>
  <c r="L61" i="2"/>
  <c r="J61" i="2"/>
  <c r="K61" i="2" s="1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J42" i="2"/>
  <c r="K42" i="2" s="1"/>
  <c r="L41" i="2"/>
  <c r="K41" i="2"/>
  <c r="L39" i="2"/>
  <c r="K39" i="2"/>
  <c r="K37" i="2"/>
  <c r="L35" i="2"/>
  <c r="K35" i="2"/>
  <c r="L33" i="2"/>
  <c r="K33" i="2"/>
  <c r="J33" i="2"/>
  <c r="L32" i="2"/>
  <c r="K32" i="2"/>
  <c r="J32" i="2"/>
  <c r="L31" i="2"/>
  <c r="J31" i="2"/>
  <c r="K31" i="2" s="1"/>
  <c r="L29" i="2"/>
  <c r="K29" i="2"/>
  <c r="L28" i="2"/>
  <c r="K28" i="2"/>
  <c r="L26" i="2"/>
  <c r="K26" i="2"/>
  <c r="K24" i="2"/>
  <c r="L23" i="2"/>
  <c r="K23" i="2"/>
  <c r="L22" i="2"/>
  <c r="K22" i="2"/>
  <c r="L21" i="2"/>
  <c r="K21" i="2"/>
  <c r="L20" i="2"/>
  <c r="K20" i="2"/>
  <c r="L19" i="2"/>
  <c r="K19" i="2"/>
  <c r="J19" i="2"/>
  <c r="L18" i="2"/>
  <c r="K18" i="2"/>
  <c r="L17" i="2"/>
  <c r="K17" i="2"/>
  <c r="J17" i="2"/>
  <c r="L16" i="2"/>
  <c r="K16" i="2"/>
  <c r="J16" i="2"/>
  <c r="L15" i="2"/>
  <c r="K15" i="2"/>
  <c r="L14" i="2"/>
  <c r="K14" i="2"/>
  <c r="J14" i="2"/>
  <c r="L12" i="2"/>
  <c r="K12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L3" i="2"/>
  <c r="K3" i="2"/>
  <c r="K70" i="2" s="1"/>
</calcChain>
</file>

<file path=xl/sharedStrings.xml><?xml version="1.0" encoding="utf-8"?>
<sst xmlns="http://schemas.openxmlformats.org/spreadsheetml/2006/main" count="480" uniqueCount="267">
  <si>
    <t>AO-Hex Printhead v0.1</t>
  </si>
  <si>
    <t>part</t>
  </si>
  <si>
    <t>qty</t>
  </si>
  <si>
    <t>Notes</t>
  </si>
  <si>
    <t>AO Part No</t>
  </si>
  <si>
    <t>Hextruder Block (body)</t>
  </si>
  <si>
    <t>new</t>
  </si>
  <si>
    <t>Herringbone small gear</t>
  </si>
  <si>
    <t>Red</t>
  </si>
  <si>
    <t>Herringbone large gear</t>
  </si>
  <si>
    <t>Reloaded bearing washer</t>
  </si>
  <si>
    <t>PP-GP0060</t>
  </si>
  <si>
    <t>Hobbed Bolt M8x50 26mm offset</t>
  </si>
  <si>
    <t>HD-BT0108</t>
  </si>
  <si>
    <t>Extruder latch</t>
  </si>
  <si>
    <t>Extruder idler block</t>
  </si>
  <si>
    <t>PP-GP0059</t>
  </si>
  <si>
    <t>Motor wires -2</t>
  </si>
  <si>
    <t>EL-HR0016-2</t>
  </si>
  <si>
    <t>8mm smooth rod x 18-19mm, Stainless Steel</t>
  </si>
  <si>
    <t>HD-RD0004</t>
  </si>
  <si>
    <t>608 Bearing</t>
  </si>
  <si>
    <t>needs to be sealed type</t>
  </si>
  <si>
    <t>HD-MS0013</t>
  </si>
  <si>
    <t>Extruder comp spring – music wire</t>
  </si>
  <si>
    <t>HD-MS0027</t>
  </si>
  <si>
    <t>M3 set screw</t>
  </si>
  <si>
    <t>HD-BT0012</t>
  </si>
  <si>
    <t>M3x12mm SCHS</t>
  </si>
  <si>
    <t>HD-BT0039</t>
  </si>
  <si>
    <t>M3x25 SCHS</t>
  </si>
  <si>
    <t>HD-BT0041</t>
  </si>
  <si>
    <t>M3 washer</t>
  </si>
  <si>
    <t>HD-WA0001</t>
  </si>
  <si>
    <t>M3 Nut</t>
  </si>
  <si>
    <t>HD-NT0004</t>
  </si>
  <si>
    <t>M4x55 SCHS</t>
  </si>
  <si>
    <t>HD-BT0052</t>
  </si>
  <si>
    <t>Black plastic thumbscrew for M4</t>
  </si>
  <si>
    <t>HD-MS0031</t>
  </si>
  <si>
    <t>M4 Nut, Zinc Plated Steel</t>
  </si>
  <si>
    <t>HD-NT0011</t>
  </si>
  <si>
    <t>M4 Washer</t>
  </si>
  <si>
    <t>HD-WA0005</t>
  </si>
  <si>
    <t>M8 Nyloc Nut</t>
  </si>
  <si>
    <t>HD-NT0002</t>
  </si>
  <si>
    <t>M8 Washer, zinc plated steel</t>
  </si>
  <si>
    <t>HD-WA0006</t>
  </si>
  <si>
    <t>M8 Shim Washer, 0.5mm</t>
  </si>
  <si>
    <t>HD-WA0008</t>
  </si>
  <si>
    <t>M8 Shim Washer, 1.0mm</t>
  </si>
  <si>
    <t>HD-WA0009</t>
  </si>
  <si>
    <t>Hextruder Mount, TAZ</t>
  </si>
  <si>
    <t>Brass M3 heatset inserts</t>
  </si>
  <si>
    <t>HD-MS0030</t>
  </si>
  <si>
    <t>M4 washer</t>
  </si>
  <si>
    <t>M4x20 SCHS</t>
  </si>
  <si>
    <t>HD-BT0010</t>
  </si>
  <si>
    <t>Label, Extruder E-step Number</t>
  </si>
  <si>
    <t>DC-LB0017</t>
  </si>
  <si>
    <t>Extruder Fan Mount v1.0, TAZ</t>
  </si>
  <si>
    <t>PP-GP0153</t>
  </si>
  <si>
    <t>12 or 24V DC fan, 40x40x10</t>
  </si>
  <si>
    <t>2 PN's</t>
  </si>
  <si>
    <t>Male pin, 24-30AWG tin crimp</t>
  </si>
  <si>
    <t>EL-MS0058</t>
  </si>
  <si>
    <t>Male 2 pin connector housing</t>
  </si>
  <si>
    <t>PP-MP0059</t>
  </si>
  <si>
    <t>AO-Hex hotend kit</t>
  </si>
  <si>
    <t>micro blower</t>
  </si>
  <si>
    <t>M2 heatset insert</t>
  </si>
  <si>
    <t>PP-MP0066</t>
  </si>
  <si>
    <t>M2x6 SCHS</t>
  </si>
  <si>
    <t>Shipping Materials</t>
  </si>
  <si>
    <t>Harness</t>
  </si>
  <si>
    <t>24AWG Stranded – Red</t>
  </si>
  <si>
    <t>mm</t>
  </si>
  <si>
    <t>EL-WR0103</t>
  </si>
  <si>
    <t>Digikey</t>
  </si>
  <si>
    <t>C2015R-1000-ND</t>
  </si>
  <si>
    <t>24AWG Stranded – Black</t>
  </si>
  <si>
    <t>EL-WR0105</t>
  </si>
  <si>
    <t>C2015B-1000-ND</t>
  </si>
  <si>
    <r>
      <rPr>
        <b/>
        <sz val="10"/>
        <color rgb="FF000000"/>
        <rFont val="FreeSans"/>
      </rPr>
      <t>14-POS</t>
    </r>
    <r>
      <rPr>
        <sz val="10"/>
        <color rgb="FF000000"/>
        <rFont val="FreeSans"/>
      </rPr>
      <t>, free hanging</t>
    </r>
  </si>
  <si>
    <t>EL-MS0131</t>
  </si>
  <si>
    <t>A1358-ND</t>
  </si>
  <si>
    <t>20-24 AWG Tin Pin for Plug</t>
  </si>
  <si>
    <t>EL-MS0123</t>
  </si>
  <si>
    <t>A31991TR-ND</t>
  </si>
  <si>
    <t>Cable Clamp for 14-Pos; 0.453” opening</t>
  </si>
  <si>
    <t>EL-MS0129</t>
  </si>
  <si>
    <t>A32516-ND</t>
  </si>
  <si>
    <t>CONN TERM FEMALE 22-24AWG TIN</t>
  </si>
  <si>
    <t>EL-MS0059</t>
  </si>
  <si>
    <t>WM2510-ND</t>
  </si>
  <si>
    <t>Molex Inc.</t>
  </si>
  <si>
    <t>16-02-0102</t>
  </si>
  <si>
    <t>CONN HOUSING 2POS .100 W/LATCH</t>
  </si>
  <si>
    <t>PC-CN0001</t>
  </si>
  <si>
    <t>WM2900-ND</t>
  </si>
  <si>
    <t>Tubing, Corrugated Loom .25"</t>
  </si>
  <si>
    <t>mm   (red?)</t>
  </si>
  <si>
    <t>EL-MS0073</t>
  </si>
  <si>
    <t>McMaster-Carr Supply Company</t>
  </si>
  <si>
    <t>7840K31</t>
  </si>
  <si>
    <t>Panduit</t>
  </si>
  <si>
    <t>CLT25F-C20</t>
  </si>
  <si>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</si>
  <si>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</si>
  <si>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</si>
  <si>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</si>
  <si>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</si>
  <si>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</si>
  <si>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</si>
  <si>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</si>
  <si>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</si>
  <si>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Price Per Unit</t>
  </si>
  <si>
    <t>Price Total</t>
  </si>
  <si>
    <t>Qty to Order</t>
  </si>
  <si>
    <t>PO</t>
  </si>
  <si>
    <t>PO Date</t>
  </si>
  <si>
    <t>Expected Date</t>
  </si>
  <si>
    <t>Alternates</t>
  </si>
  <si>
    <t>Printed Part</t>
  </si>
  <si>
    <t>PP-GP0186</t>
  </si>
  <si>
    <t>Wade extruder body for Hex nozzle v1.0</t>
  </si>
  <si>
    <t>Aleph Objects Inc.</t>
  </si>
  <si>
    <t>ea</t>
  </si>
  <si>
    <t>PP-GP0061</t>
  </si>
  <si>
    <t>herringbone_large_gear</t>
  </si>
  <si>
    <t>PP-GP0062</t>
  </si>
  <si>
    <t>herringbone_small_gear</t>
  </si>
  <si>
    <t>Wade Reloaded Bearing Washer</t>
  </si>
  <si>
    <t>PP-GP0091</t>
  </si>
  <si>
    <t>extruder_latch</t>
  </si>
  <si>
    <t>Wade Reloaded Idler Block v1.4, Taz &amp; Mini</t>
  </si>
  <si>
    <t>PP-GP0194</t>
  </si>
  <si>
    <t>Extruder Mount for Hex v1.0, TAZ</t>
  </si>
  <si>
    <t>Hardware</t>
  </si>
  <si>
    <t>Spring, Extruder, 6mm OD, 0.8mm WD, 9.7mm FL</t>
  </si>
  <si>
    <t>Associated Spring</t>
  </si>
  <si>
    <t>C0240-032-0380-M</t>
  </si>
  <si>
    <t>PO06773</t>
  </si>
  <si>
    <t>Ordered for JuniperBerry, Fangtooth, Kauri and Lancewood</t>
  </si>
  <si>
    <t>Electronic</t>
  </si>
  <si>
    <t>1-66106-5</t>
  </si>
  <si>
    <t>TTI</t>
  </si>
  <si>
    <t>1-66105-5</t>
  </si>
  <si>
    <t>EL-MS0124</t>
  </si>
  <si>
    <t>20-24 AWG Tin Sockets for Receptacle</t>
  </si>
  <si>
    <t>TE</t>
  </si>
  <si>
    <t>1-66331-4</t>
  </si>
  <si>
    <t>Digikey / Heilind</t>
  </si>
  <si>
    <t>A31995TR-ND</t>
  </si>
  <si>
    <t>HU1569247BK</t>
  </si>
  <si>
    <t>Allcable</t>
  </si>
  <si>
    <t>PO07492</t>
  </si>
  <si>
    <t>HU1569247RD</t>
  </si>
  <si>
    <t>WM2510TR-ND</t>
  </si>
  <si>
    <t>EL-MS0205</t>
  </si>
  <si>
    <t>CONN TERM MALE 22-24AWG TIN</t>
  </si>
  <si>
    <t>Molex</t>
  </si>
  <si>
    <t>WM2517TR-ND</t>
  </si>
  <si>
    <t>PO07497</t>
  </si>
  <si>
    <t>EL-MS0212</t>
  </si>
  <si>
    <t>CONN PIN 24-30AWG CRIMP TIN</t>
  </si>
  <si>
    <t>16-02-0108</t>
  </si>
  <si>
    <t>MOL16-02-0108</t>
  </si>
  <si>
    <t>This comes in BULK</t>
  </si>
  <si>
    <t>CONN HOUSING MALE 2POS .100</t>
  </si>
  <si>
    <t>WM2533-ND</t>
  </si>
  <si>
    <t>EL-MS0061</t>
  </si>
  <si>
    <t>Connector, 4 pin Male housing with latch</t>
  </si>
  <si>
    <t>Heilind</t>
  </si>
  <si>
    <t>WM2535-ND</t>
  </si>
  <si>
    <t>PO07476</t>
  </si>
  <si>
    <t>PC-CN0032</t>
  </si>
  <si>
    <t>Term Block Plug 2POS STR 5.08MM</t>
  </si>
  <si>
    <t>0395300002</t>
  </si>
  <si>
    <t>WM7819-ND</t>
  </si>
  <si>
    <t>EL-FA0011</t>
  </si>
  <si>
    <t>FAN,24VDC,Sleeve,5.75CFM,40X40X10MM,60mA 6000RPM,1.44W,280MM LEADS,CE/RoHS</t>
  </si>
  <si>
    <t>Kysan</t>
  </si>
  <si>
    <t>TF4010-24H-S</t>
  </si>
  <si>
    <t>PO06905</t>
  </si>
  <si>
    <t>Mechanical</t>
  </si>
  <si>
    <t>Quatro</t>
  </si>
  <si>
    <t>PO07504</t>
  </si>
  <si>
    <t>MBK</t>
  </si>
  <si>
    <t>PO07507</t>
  </si>
  <si>
    <t>EL-MS0139</t>
  </si>
  <si>
    <t>Tubing, Corrugated Loom .375"</t>
  </si>
  <si>
    <t>0708162</t>
  </si>
  <si>
    <t>Electronics Distributors Corporation</t>
  </si>
  <si>
    <t>TL-CS0083</t>
  </si>
  <si>
    <t>EMI/RFI-Shield Heat-Shrink Tubing 3/16" ID Before, 3/32" ID After, 48" L, Black</t>
  </si>
  <si>
    <t>7937K31</t>
  </si>
  <si>
    <t>PO07510</t>
  </si>
  <si>
    <t>TL-CS0129</t>
  </si>
  <si>
    <t>Interference-Shielding Heat-Shrink Tubing, 3/8" ID Before, 3/16" ID After, 48" Long, Black</t>
  </si>
  <si>
    <t>7937K33</t>
  </si>
  <si>
    <t>See notes</t>
  </si>
  <si>
    <t>We should have a surplus of this</t>
  </si>
  <si>
    <t>EL-FA0020</t>
  </si>
  <si>
    <t>RFB2008 Micro Blower, 30 AWG wire 250mm long</t>
  </si>
  <si>
    <t>Pelonis</t>
  </si>
  <si>
    <t>HE-SH0033</t>
  </si>
  <si>
    <t>Hexagon Hotend, Lulzbot Edition, 3.0mm Filament, 0.35mm nozzle</t>
  </si>
  <si>
    <t>Reprapdiscount</t>
  </si>
  <si>
    <t>EL-MT0001</t>
  </si>
  <si>
    <t>NEMA 17 Stepper Motors</t>
  </si>
  <si>
    <t>Soyo</t>
  </si>
  <si>
    <t>SY42STH47-1504A</t>
  </si>
  <si>
    <t>Timberline</t>
  </si>
  <si>
    <t>HD-BT0104</t>
  </si>
  <si>
    <t>M3 x 8 Bolt, BHCS, SST</t>
  </si>
  <si>
    <t>mcmaster</t>
  </si>
  <si>
    <t>92095A181</t>
  </si>
  <si>
    <t>M3 x 12 Bolt, SHCS Black-Oxide</t>
  </si>
  <si>
    <t>Fastenal</t>
  </si>
  <si>
    <t>PO07502</t>
  </si>
  <si>
    <t>M3 x 25 Bolt, SHCS Black-Oxide</t>
  </si>
  <si>
    <t>M3 Washer, Steel, Zinc Plated</t>
  </si>
  <si>
    <t>M3 Nut, Zinc Plated</t>
  </si>
  <si>
    <t>M4 x 55 Bolt, SHCS Black-Oxide</t>
  </si>
  <si>
    <t>Thumb Screw Knob for M4 SHCS, Black</t>
  </si>
  <si>
    <t>PO07370</t>
  </si>
  <si>
    <t>M4 Nut,Zinc-Plated Steel</t>
  </si>
  <si>
    <t>M8 Nyloc Nut, Zinc Plated</t>
  </si>
  <si>
    <t>M8 Washer, Steel, Zinc Plated</t>
  </si>
  <si>
    <t>Metric Spring Steel Shim - DIN 988 0.5mm Thick, 8mm ID, 14mm OD</t>
  </si>
  <si>
    <t>Metric Spring Steel Shim - DIN 988 1.0mm Thick, 8mm ID, 14mm OD</t>
  </si>
  <si>
    <t>M3-.5 3.8mm Heatset Insert</t>
  </si>
  <si>
    <t>M4 x 20 Bolt, SHCS Black-Oxide</t>
  </si>
  <si>
    <t>Metric Brass Heat-Set Insert for Plastics, Tapered, M2-.4 Internal Thread, 2.9MM Length</t>
  </si>
  <si>
    <t>HD-MS0230</t>
  </si>
  <si>
    <t>M2 x 6 SHCS, Black-Oxide</t>
  </si>
  <si>
    <t>Timberline / Fastenal</t>
  </si>
  <si>
    <t>HD-MS0058</t>
  </si>
  <si>
    <t>Wire Tie, 8"</t>
  </si>
  <si>
    <t>63126</t>
  </si>
  <si>
    <t>PO06872</t>
  </si>
  <si>
    <t>See Notes</t>
  </si>
  <si>
    <t>50K 4/3/15 - 40K 4/17/15 - 40K 5/1/15 - 40K 5/15/15 - 40K 5/29/15</t>
  </si>
  <si>
    <t>HD-MS0282</t>
  </si>
  <si>
    <t>608-2RS ABECC3/C3 Rubber Sealed Bearing – BLACK</t>
  </si>
  <si>
    <t>JSB</t>
  </si>
  <si>
    <t>Shipping</t>
  </si>
  <si>
    <t>SH-PG0059</t>
  </si>
  <si>
    <t>Mailers, Indestructo, 7 x 5 x 4</t>
  </si>
  <si>
    <t>Uline</t>
  </si>
  <si>
    <t>S-971</t>
  </si>
  <si>
    <t>PO07490</t>
  </si>
  <si>
    <t>SH-PA0019</t>
  </si>
  <si>
    <t>Bubble 1/8x48x750 perf 12" slit 2-24" rolls</t>
  </si>
  <si>
    <t>Shipper Supply</t>
  </si>
  <si>
    <t>sheet</t>
  </si>
  <si>
    <t>SH-PG0028</t>
  </si>
  <si>
    <t>6X9 2MIL RECLOSABLE BAG 1M/CT</t>
  </si>
  <si>
    <t>S-1296</t>
  </si>
  <si>
    <t>SH-PA0039</t>
  </si>
  <si>
    <t>Roll of 48"x1/4" Thick Foam, Split at 12" - 225 feet Per Roll</t>
  </si>
  <si>
    <t>Label</t>
  </si>
  <si>
    <t>DC-LB0039</t>
  </si>
  <si>
    <t>Label, High temp extruder</t>
  </si>
  <si>
    <t>I don't know if we already have this stuff</t>
  </si>
  <si>
    <t>Don't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</si>
</sst>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;[Red]&quot;-&quot;[$$-409]#,##0.00"/>
    <numFmt numFmtId="165" formatCode="&quot;$&quot;#,##0.00;[Red]&quot;-&quot;&quot;$&quot;#,##0.00;"/>
    <numFmt numFmtId="166" formatCode="[$$-409]#,##0.000;[Red]&quot;-&quot;[$$-409]#,##0.000"/>
    <numFmt numFmtId="167" formatCode="mm/dd/yy"/>
  </numFmts>
  <fonts count="19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5"/>
      <color theme="1"/>
      <name val="Liberation Sans"/>
    </font>
    <font>
      <b/>
      <sz val="12"/>
      <color theme="1"/>
      <name val="Liberation Sans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1"/>
    </font>
    <font>
      <b/>
      <sz val="10"/>
      <color rgb="FF000000"/>
      <name val="FreeSans"/>
    </font>
    <font>
      <sz val="10"/>
      <color rgb="FF000000"/>
      <name val="FreeSans"/>
    </font>
    <font>
      <sz val="10"/>
      <color theme="1"/>
      <name val="Arial"/>
      <family val="2"/>
    </font>
    <font>
      <b/>
      <sz val="11"/>
      <color theme="1"/>
      <name val="Liberation Sans"/>
    </font>
    <font>
      <b/>
      <sz val="10"/>
      <color rgb="FF000000"/>
      <name val="Arial1"/>
    </font>
    <font>
      <sz val="11"/>
      <color rgb="FF000000"/>
      <name val="Arial"/>
      <family val="2"/>
    </font>
    <font>
      <sz val="10"/>
      <color rgb="FF000000"/>
      <name val="Liberation Serif"/>
    </font>
    <font>
      <sz val="11"/>
      <color rgb="FF000000"/>
      <name val="Liberation Sans"/>
    </font>
    <font>
      <sz val="11"/>
      <color rgb="FF000000"/>
      <name val="Arial1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02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Fill="1"/>
    <xf numFmtId="0" fontId="6" fillId="0" borderId="0" xfId="0" applyFont="1" applyFill="1" applyBorder="1" applyAlignment="1" applyProtection="1"/>
    <xf numFmtId="0" fontId="7" fillId="0" borderId="0" xfId="0" applyFont="1" applyFill="1"/>
    <xf numFmtId="0" fontId="8" fillId="0" borderId="0" xfId="1" applyFont="1" applyFill="1"/>
    <xf numFmtId="0" fontId="6" fillId="0" borderId="0" xfId="1" applyFont="1" applyFill="1" applyAlignment="1">
      <alignment horizontal="center"/>
    </xf>
    <xf numFmtId="167" fontId="6" fillId="0" borderId="0" xfId="0" applyNumberFormat="1" applyFont="1" applyFill="1" applyBorder="1" applyAlignment="1" applyProtection="1"/>
    <xf numFmtId="0" fontId="6" fillId="0" borderId="0" xfId="0" applyFont="1" applyFill="1" applyBorder="1"/>
    <xf numFmtId="0" fontId="6" fillId="0" borderId="0" xfId="1" applyFont="1" applyFill="1"/>
    <xf numFmtId="0" fontId="6" fillId="0" borderId="0" xfId="0" applyFont="1" applyBorder="1"/>
    <xf numFmtId="0" fontId="11" fillId="0" borderId="0" xfId="0" applyFont="1" applyFill="1" applyBorder="1"/>
    <xf numFmtId="165" fontId="6" fillId="0" borderId="0" xfId="0" applyNumberFormat="1" applyFont="1" applyFill="1" applyBorder="1" applyAlignment="1" applyProtection="1"/>
    <xf numFmtId="167" fontId="7" fillId="0" borderId="0" xfId="0" applyNumberFormat="1" applyFont="1"/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 wrapText="1"/>
    </xf>
    <xf numFmtId="0" fontId="13" fillId="0" borderId="1" xfId="0" applyFont="1" applyFill="1" applyBorder="1" applyAlignment="1" applyProtection="1">
      <alignment horizontal="left"/>
    </xf>
    <xf numFmtId="167" fontId="13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/>
    <xf numFmtId="0" fontId="14" fillId="0" borderId="1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/>
    </xf>
    <xf numFmtId="164" fontId="0" fillId="0" borderId="1" xfId="0" applyNumberFormat="1" applyBorder="1"/>
    <xf numFmtId="165" fontId="6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167" fontId="8" fillId="0" borderId="1" xfId="0" applyNumberFormat="1" applyFont="1" applyFill="1" applyBorder="1" applyAlignment="1" applyProtection="1">
      <alignment horizontal="center"/>
    </xf>
    <xf numFmtId="4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8" fillId="0" borderId="1" xfId="0" applyFont="1" applyFill="1" applyBorder="1" applyAlignment="1" applyProtection="1"/>
    <xf numFmtId="167" fontId="0" fillId="0" borderId="1" xfId="0" applyNumberFormat="1" applyBorder="1" applyAlignment="1">
      <alignment horizontal="center"/>
    </xf>
    <xf numFmtId="0" fontId="6" fillId="0" borderId="1" xfId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164" fontId="6" fillId="0" borderId="1" xfId="0" applyNumberFormat="1" applyFont="1" applyBorder="1"/>
    <xf numFmtId="164" fontId="6" fillId="0" borderId="1" xfId="0" applyNumberFormat="1" applyFont="1" applyFill="1" applyBorder="1" applyAlignment="1" applyProtection="1"/>
    <xf numFmtId="0" fontId="6" fillId="0" borderId="1" xfId="1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66" fontId="7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left" wrapText="1"/>
    </xf>
    <xf numFmtId="166" fontId="6" fillId="0" borderId="1" xfId="0" applyNumberFormat="1" applyFont="1" applyFill="1" applyBorder="1" applyAlignment="1" applyProtection="1"/>
    <xf numFmtId="0" fontId="12" fillId="0" borderId="1" xfId="0" applyFont="1" applyBorder="1" applyAlignment="1">
      <alignment horizontal="left"/>
    </xf>
    <xf numFmtId="0" fontId="14" fillId="0" borderId="2" xfId="0" applyFont="1" applyFill="1" applyBorder="1"/>
    <xf numFmtId="0" fontId="6" fillId="0" borderId="2" xfId="0" applyFont="1" applyFill="1" applyBorder="1"/>
    <xf numFmtId="49" fontId="14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66" fontId="6" fillId="0" borderId="2" xfId="0" applyNumberFormat="1" applyFont="1" applyFill="1" applyBorder="1"/>
    <xf numFmtId="164" fontId="6" fillId="0" borderId="2" xfId="0" applyNumberFormat="1" applyFont="1" applyFill="1" applyBorder="1" applyAlignment="1" applyProtection="1"/>
    <xf numFmtId="3" fontId="0" fillId="0" borderId="2" xfId="0" applyNumberFormat="1" applyBorder="1" applyAlignment="1">
      <alignment horizontal="center"/>
    </xf>
    <xf numFmtId="167" fontId="8" fillId="0" borderId="2" xfId="1" applyNumberFormat="1" applyFont="1" applyFill="1" applyBorder="1" applyAlignment="1">
      <alignment horizontal="center"/>
    </xf>
    <xf numFmtId="167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/>
    <xf numFmtId="0" fontId="14" fillId="0" borderId="0" xfId="0" applyFont="1" applyFill="1" applyAlignment="1">
      <alignment horizontal="center"/>
    </xf>
    <xf numFmtId="0" fontId="17" fillId="0" borderId="0" xfId="0" applyFont="1" applyFill="1"/>
    <xf numFmtId="0" fontId="14" fillId="0" borderId="0" xfId="0" applyFont="1" applyFill="1"/>
    <xf numFmtId="0" fontId="8" fillId="0" borderId="0" xfId="0" applyFont="1" applyFill="1" applyBorder="1" applyAlignment="1" applyProtection="1"/>
    <xf numFmtId="0" fontId="16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left"/>
    </xf>
    <xf numFmtId="164" fontId="6" fillId="0" borderId="1" xfId="1" applyNumberFormat="1" applyFont="1" applyFill="1" applyBorder="1"/>
    <xf numFmtId="0" fontId="6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wrapText="1"/>
    </xf>
    <xf numFmtId="164" fontId="8" fillId="0" borderId="1" xfId="0" applyNumberFormat="1" applyFont="1" applyFill="1" applyBorder="1" applyAlignment="1" applyProtection="1"/>
    <xf numFmtId="0" fontId="0" fillId="0" borderId="1" xfId="0" applyFont="1" applyFill="1" applyBorder="1" applyAlignment="1">
      <alignment horizontal="left"/>
    </xf>
    <xf numFmtId="166" fontId="11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166" fontId="6" fillId="0" borderId="1" xfId="0" applyNumberFormat="1" applyFont="1" applyFill="1" applyBorder="1"/>
    <xf numFmtId="167" fontId="6" fillId="0" borderId="2" xfId="0" applyNumberFormat="1" applyFont="1" applyFill="1" applyBorder="1" applyAlignment="1" applyProtection="1">
      <alignment horizontal="left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1" fontId="0" fillId="0" borderId="1" xfId="0" applyNumberFormat="1" applyBorder="1"/>
    <xf numFmtId="0" fontId="0" fillId="0" borderId="1" xfId="0" applyFont="1" applyBorder="1" applyAlignment="1">
      <alignment wrapText="1"/>
    </xf>
    <xf numFmtId="165" fontId="18" fillId="0" borderId="1" xfId="0" applyNumberFormat="1" applyFont="1" applyFill="1" applyBorder="1" applyAlignment="1" applyProtection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__Anonymous_Sheet_DB__1" displayName="__Anonymous_Sheet_DB__1" ref="A3:P62" headerRowCount="0" totalsRowShown="0">
  <sortState xmlns:xlrd2="http://schemas.microsoft.com/office/spreadsheetml/2017/richdata2" ref="A3:P62">
    <sortCondition ref="F3:F62"/>
    <sortCondition ref="G3:G62"/>
  </sortState>
  <tableColumns count="1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A40" workbookViewId="0">
      <selection activeCell="E1" sqref="E1:F1048576"/>
    </sheetView>
  </sheetViews>
  <sheetFormatPr defaultRowHeight="14.25"/>
  <cols>
    <col min="1" max="1" width="35.25" customWidth="1"/>
    <col min="2" max="2" width="10.625" customWidth="1"/>
    <col min="3" max="3" width="19.375" customWidth="1"/>
    <col min="4" max="1022" width="10.625" customWidth="1"/>
  </cols>
  <sheetData>
    <row r="1" spans="1:4" ht="18.75">
      <c r="A1" s="1" t="s">
        <v>0</v>
      </c>
    </row>
    <row r="3" spans="1:4" s="2" customFormat="1" ht="15.75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t="s">
        <v>5</v>
      </c>
      <c r="B4">
        <v>1</v>
      </c>
      <c r="C4" t="s">
        <v>6</v>
      </c>
    </row>
    <row r="5" spans="1:4">
      <c r="A5" t="s">
        <v>7</v>
      </c>
      <c r="B5">
        <v>1</v>
      </c>
      <c r="C5" t="s">
        <v>8</v>
      </c>
    </row>
    <row r="6" spans="1:4">
      <c r="A6" t="s">
        <v>9</v>
      </c>
      <c r="B6">
        <v>1</v>
      </c>
      <c r="C6" t="s">
        <v>8</v>
      </c>
    </row>
    <row r="7" spans="1:4">
      <c r="A7" t="s">
        <v>10</v>
      </c>
      <c r="B7">
        <v>1</v>
      </c>
      <c r="D7" t="s">
        <v>11</v>
      </c>
    </row>
    <row r="8" spans="1:4">
      <c r="A8" t="s">
        <v>12</v>
      </c>
      <c r="B8">
        <v>1</v>
      </c>
      <c r="D8" t="s">
        <v>13</v>
      </c>
    </row>
    <row r="9" spans="1:4">
      <c r="A9" t="s">
        <v>14</v>
      </c>
      <c r="B9">
        <v>1</v>
      </c>
      <c r="C9" t="s">
        <v>8</v>
      </c>
    </row>
    <row r="10" spans="1:4">
      <c r="A10" t="s">
        <v>15</v>
      </c>
      <c r="B10">
        <v>1</v>
      </c>
      <c r="D10" t="s">
        <v>16</v>
      </c>
    </row>
    <row r="11" spans="1:4">
      <c r="A11" t="s">
        <v>17</v>
      </c>
      <c r="B11">
        <v>1</v>
      </c>
      <c r="D11" t="s">
        <v>18</v>
      </c>
    </row>
    <row r="12" spans="1:4">
      <c r="A12" t="s">
        <v>19</v>
      </c>
      <c r="B12">
        <v>1</v>
      </c>
      <c r="D12" t="s">
        <v>20</v>
      </c>
    </row>
    <row r="13" spans="1:4">
      <c r="A13" t="s">
        <v>21</v>
      </c>
      <c r="B13">
        <v>3</v>
      </c>
      <c r="C13" t="s">
        <v>22</v>
      </c>
      <c r="D13" t="s">
        <v>23</v>
      </c>
    </row>
    <row r="14" spans="1:4">
      <c r="A14" t="s">
        <v>24</v>
      </c>
      <c r="B14">
        <v>2</v>
      </c>
      <c r="D14" t="s">
        <v>25</v>
      </c>
    </row>
    <row r="15" spans="1:4">
      <c r="A15" t="s">
        <v>26</v>
      </c>
      <c r="B15">
        <v>1</v>
      </c>
      <c r="D15" t="s">
        <v>27</v>
      </c>
    </row>
    <row r="16" spans="1:4">
      <c r="A16" t="s">
        <v>28</v>
      </c>
      <c r="B16">
        <v>4</v>
      </c>
      <c r="D16" t="s">
        <v>29</v>
      </c>
    </row>
    <row r="17" spans="1:4">
      <c r="A17" t="s">
        <v>30</v>
      </c>
      <c r="B17">
        <v>1</v>
      </c>
      <c r="D17" t="s">
        <v>31</v>
      </c>
    </row>
    <row r="18" spans="1:4">
      <c r="A18" t="s">
        <v>32</v>
      </c>
      <c r="B18">
        <v>5</v>
      </c>
      <c r="D18" t="s">
        <v>33</v>
      </c>
    </row>
    <row r="19" spans="1:4">
      <c r="A19" t="s">
        <v>34</v>
      </c>
      <c r="B19">
        <v>2</v>
      </c>
      <c r="D19" t="s">
        <v>35</v>
      </c>
    </row>
    <row r="20" spans="1:4">
      <c r="A20" t="s">
        <v>36</v>
      </c>
      <c r="B20">
        <v>2</v>
      </c>
      <c r="D20" t="s">
        <v>37</v>
      </c>
    </row>
    <row r="21" spans="1:4">
      <c r="A21" t="s">
        <v>38</v>
      </c>
      <c r="B21">
        <v>2</v>
      </c>
      <c r="D21" t="s">
        <v>39</v>
      </c>
    </row>
    <row r="22" spans="1:4">
      <c r="A22" t="s">
        <v>40</v>
      </c>
      <c r="B22">
        <v>2</v>
      </c>
      <c r="D22" t="s">
        <v>41</v>
      </c>
    </row>
    <row r="23" spans="1:4">
      <c r="A23" t="s">
        <v>42</v>
      </c>
      <c r="B23">
        <v>4</v>
      </c>
      <c r="D23" t="s">
        <v>43</v>
      </c>
    </row>
    <row r="24" spans="1:4">
      <c r="A24" t="s">
        <v>44</v>
      </c>
      <c r="B24">
        <v>1</v>
      </c>
      <c r="D24" t="s">
        <v>45</v>
      </c>
    </row>
    <row r="25" spans="1:4">
      <c r="A25" t="s">
        <v>46</v>
      </c>
      <c r="B25">
        <v>3</v>
      </c>
      <c r="D25" t="s">
        <v>47</v>
      </c>
    </row>
    <row r="26" spans="1:4">
      <c r="A26" t="s">
        <v>48</v>
      </c>
      <c r="B26">
        <v>1</v>
      </c>
      <c r="D26" t="s">
        <v>49</v>
      </c>
    </row>
    <row r="27" spans="1:4">
      <c r="A27" t="s">
        <v>50</v>
      </c>
      <c r="B27">
        <v>1</v>
      </c>
      <c r="D27" t="s">
        <v>51</v>
      </c>
    </row>
    <row r="28" spans="1:4">
      <c r="A28" t="s">
        <v>52</v>
      </c>
      <c r="B28">
        <v>1</v>
      </c>
      <c r="C28" t="s">
        <v>6</v>
      </c>
    </row>
    <row r="29" spans="1:4">
      <c r="A29" t="s">
        <v>53</v>
      </c>
      <c r="B29">
        <v>4</v>
      </c>
      <c r="D29" t="s">
        <v>54</v>
      </c>
    </row>
    <row r="30" spans="1:4">
      <c r="A30" t="s">
        <v>40</v>
      </c>
      <c r="B30">
        <v>2</v>
      </c>
      <c r="D30" t="s">
        <v>41</v>
      </c>
    </row>
    <row r="31" spans="1:4">
      <c r="A31" t="s">
        <v>55</v>
      </c>
      <c r="B31">
        <v>2</v>
      </c>
      <c r="D31" t="s">
        <v>43</v>
      </c>
    </row>
    <row r="32" spans="1:4">
      <c r="A32" t="s">
        <v>56</v>
      </c>
      <c r="B32">
        <v>2</v>
      </c>
      <c r="D32" t="s">
        <v>57</v>
      </c>
    </row>
    <row r="33" spans="1:12">
      <c r="A33" t="s">
        <v>58</v>
      </c>
      <c r="B33">
        <v>1</v>
      </c>
      <c r="D33" t="s">
        <v>59</v>
      </c>
    </row>
    <row r="34" spans="1:12">
      <c r="A34" t="s">
        <v>60</v>
      </c>
      <c r="B34">
        <v>1</v>
      </c>
      <c r="D34" t="s">
        <v>61</v>
      </c>
    </row>
    <row r="35" spans="1:12">
      <c r="A35" t="s">
        <v>53</v>
      </c>
      <c r="B35">
        <v>4</v>
      </c>
      <c r="D35" t="s">
        <v>54</v>
      </c>
    </row>
    <row r="36" spans="1:12">
      <c r="A36" t="s">
        <v>62</v>
      </c>
      <c r="B36">
        <v>1</v>
      </c>
      <c r="D36" t="s">
        <v>63</v>
      </c>
    </row>
    <row r="37" spans="1:12">
      <c r="A37" t="s">
        <v>64</v>
      </c>
      <c r="B37">
        <v>2</v>
      </c>
      <c r="D37" t="s">
        <v>65</v>
      </c>
    </row>
    <row r="38" spans="1:12">
      <c r="A38" t="s">
        <v>66</v>
      </c>
      <c r="B38">
        <v>1</v>
      </c>
      <c r="D38" t="s">
        <v>67</v>
      </c>
    </row>
    <row r="39" spans="1:12">
      <c r="A39" t="s">
        <v>32</v>
      </c>
      <c r="B39">
        <v>2</v>
      </c>
      <c r="D39" t="s">
        <v>33</v>
      </c>
    </row>
    <row r="40" spans="1:12">
      <c r="A40" t="s">
        <v>28</v>
      </c>
      <c r="B40">
        <v>6</v>
      </c>
      <c r="D40" t="s">
        <v>29</v>
      </c>
    </row>
    <row r="41" spans="1:12">
      <c r="A41" t="s">
        <v>68</v>
      </c>
      <c r="B41">
        <v>1</v>
      </c>
    </row>
    <row r="42" spans="1:12">
      <c r="A42" t="s">
        <v>69</v>
      </c>
      <c r="B42">
        <v>1</v>
      </c>
    </row>
    <row r="43" spans="1:12">
      <c r="A43" t="s">
        <v>70</v>
      </c>
      <c r="B43">
        <v>1</v>
      </c>
      <c r="D43" t="s">
        <v>71</v>
      </c>
    </row>
    <row r="44" spans="1:12">
      <c r="A44" t="s">
        <v>72</v>
      </c>
      <c r="B44">
        <v>1</v>
      </c>
    </row>
    <row r="46" spans="1:12">
      <c r="A46" s="3" t="s">
        <v>73</v>
      </c>
    </row>
    <row r="47" spans="1:12">
      <c r="K47" s="4"/>
      <c r="L47" s="4"/>
    </row>
    <row r="48" spans="1:12" ht="15.75">
      <c r="A48" s="2" t="s">
        <v>74</v>
      </c>
      <c r="K48" s="4"/>
      <c r="L48" s="4"/>
    </row>
    <row r="49" spans="1:17" s="7" customFormat="1">
      <c r="A49" s="5" t="s">
        <v>75</v>
      </c>
      <c r="B49" s="5">
        <v>1000</v>
      </c>
      <c r="C49" t="s">
        <v>76</v>
      </c>
      <c r="D49" s="6" t="s">
        <v>77</v>
      </c>
      <c r="E49"/>
      <c r="F49"/>
      <c r="G49" s="5" t="s">
        <v>78</v>
      </c>
      <c r="H49" s="5" t="s">
        <v>79</v>
      </c>
      <c r="K49" s="8"/>
      <c r="L49" s="6"/>
      <c r="M49" s="9"/>
      <c r="N49"/>
      <c r="O49"/>
      <c r="P49"/>
      <c r="Q49"/>
    </row>
    <row r="50" spans="1:17" s="7" customFormat="1">
      <c r="A50" s="10" t="s">
        <v>80</v>
      </c>
      <c r="B50" s="11">
        <v>1000</v>
      </c>
      <c r="C50" t="s">
        <v>76</v>
      </c>
      <c r="D50" s="11" t="s">
        <v>81</v>
      </c>
      <c r="E50"/>
      <c r="F50"/>
      <c r="G50" s="11" t="s">
        <v>78</v>
      </c>
      <c r="H50" s="10" t="s">
        <v>82</v>
      </c>
      <c r="K50" s="8"/>
      <c r="L50" s="6"/>
      <c r="M50" s="9"/>
      <c r="N50"/>
      <c r="O50"/>
      <c r="P50"/>
      <c r="Q50"/>
    </row>
    <row r="51" spans="1:17" s="7" customFormat="1">
      <c r="A51" s="12" t="s">
        <v>83</v>
      </c>
      <c r="B51" s="11">
        <v>1</v>
      </c>
      <c r="C51"/>
      <c r="D51" s="11" t="s">
        <v>84</v>
      </c>
      <c r="E51"/>
      <c r="F51"/>
      <c r="G51" s="11" t="s">
        <v>78</v>
      </c>
      <c r="H51" s="10" t="s">
        <v>85</v>
      </c>
      <c r="K51" s="8"/>
      <c r="L51" s="6"/>
      <c r="M51" s="9"/>
      <c r="N51"/>
      <c r="O51"/>
      <c r="P51"/>
      <c r="Q51"/>
    </row>
    <row r="52" spans="1:17" s="7" customFormat="1">
      <c r="A52" s="12" t="s">
        <v>86</v>
      </c>
      <c r="B52" s="11">
        <v>2</v>
      </c>
      <c r="C52"/>
      <c r="D52" s="11" t="s">
        <v>87</v>
      </c>
      <c r="E52"/>
      <c r="F52"/>
      <c r="G52" s="11" t="s">
        <v>78</v>
      </c>
      <c r="H52" s="13" t="s">
        <v>88</v>
      </c>
      <c r="K52" s="8"/>
      <c r="L52" s="6"/>
      <c r="M52" s="9"/>
      <c r="N52"/>
      <c r="O52"/>
      <c r="P52"/>
      <c r="Q52"/>
    </row>
    <row r="53" spans="1:17" s="7" customFormat="1">
      <c r="A53" s="12" t="s">
        <v>89</v>
      </c>
      <c r="B53" s="11">
        <v>1</v>
      </c>
      <c r="C53"/>
      <c r="D53" s="11" t="s">
        <v>90</v>
      </c>
      <c r="E53"/>
      <c r="F53"/>
      <c r="G53" s="11" t="s">
        <v>78</v>
      </c>
      <c r="H53" s="10" t="s">
        <v>91</v>
      </c>
      <c r="K53" s="8"/>
      <c r="L53" s="6"/>
      <c r="M53" s="9"/>
      <c r="N53"/>
      <c r="O53"/>
      <c r="P53"/>
      <c r="Q53"/>
    </row>
    <row r="54" spans="1:17" s="7" customFormat="1">
      <c r="A54" s="5" t="s">
        <v>92</v>
      </c>
      <c r="B54" s="11">
        <v>2</v>
      </c>
      <c r="C54"/>
      <c r="D54" s="11" t="s">
        <v>93</v>
      </c>
      <c r="E54"/>
      <c r="F54"/>
      <c r="G54" s="5" t="s">
        <v>78</v>
      </c>
      <c r="H54" s="5" t="s">
        <v>94</v>
      </c>
      <c r="I54" s="5" t="s">
        <v>95</v>
      </c>
      <c r="J54" s="5" t="s">
        <v>96</v>
      </c>
      <c r="K54" s="8"/>
      <c r="L54" s="6"/>
      <c r="M54" s="15"/>
      <c r="N54"/>
      <c r="O54"/>
      <c r="P54"/>
      <c r="Q54"/>
    </row>
    <row r="55" spans="1:17" s="7" customFormat="1">
      <c r="A55" s="5" t="s">
        <v>97</v>
      </c>
      <c r="B55" s="11">
        <v>1</v>
      </c>
      <c r="C55"/>
      <c r="D55" s="11" t="s">
        <v>98</v>
      </c>
      <c r="E55"/>
      <c r="F55"/>
      <c r="G55" s="5" t="s">
        <v>78</v>
      </c>
      <c r="H55" s="5" t="s">
        <v>99</v>
      </c>
      <c r="I55" s="5"/>
      <c r="J55" s="5"/>
      <c r="K55" s="8"/>
      <c r="L55" s="6"/>
      <c r="M55" s="9"/>
      <c r="N55"/>
      <c r="O55"/>
      <c r="P55"/>
      <c r="Q55"/>
    </row>
    <row r="56" spans="1:17" s="7" customFormat="1">
      <c r="A56" s="5" t="s">
        <v>100</v>
      </c>
      <c r="B56" s="5">
        <v>960</v>
      </c>
      <c r="C56" t="s">
        <v>101</v>
      </c>
      <c r="D56" s="5" t="s">
        <v>102</v>
      </c>
      <c r="E56"/>
      <c r="F56"/>
      <c r="G56" s="5" t="s">
        <v>103</v>
      </c>
      <c r="H56" s="5" t="s">
        <v>104</v>
      </c>
      <c r="I56" s="5" t="s">
        <v>105</v>
      </c>
      <c r="J56" s="5" t="s">
        <v>106</v>
      </c>
      <c r="K56" s="8"/>
      <c r="L56" s="6"/>
      <c r="M56" s="9"/>
      <c r="N56"/>
      <c r="O56"/>
      <c r="P56"/>
      <c r="Q56"/>
    </row>
  </sheetData>
  <pageMargins left="0.1" right="0.1" top="0.49370000000000008" bottom="0.49370000000000008" header="0.1" footer="0.1"/>
  <pageSetup paperSize="0" scale="70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91"/>
  <sheetViews>
    <sheetView workbookViewId="0"/>
  </sheetViews>
  <sheetFormatPr defaultRowHeight="12.75"/>
  <cols>
    <col min="1" max="2" width="10.625" customWidth="1"/>
    <col min="3" max="3" width="34.625" style="99" customWidth="1"/>
    <col min="4" max="4" width="12.25" customWidth="1"/>
    <col min="5" max="5" width="15" style="100" customWidth="1"/>
    <col min="6" max="6" width="20.875" style="99" customWidth="1"/>
    <col min="7" max="7" width="17.625" style="100" customWidth="1"/>
    <col min="8" max="8" width="7.5" style="101" customWidth="1"/>
    <col min="9" max="9" width="5.5" customWidth="1"/>
    <col min="10" max="10" width="12.375" customWidth="1"/>
    <col min="11" max="11" width="10.125" customWidth="1"/>
    <col min="12" max="12" width="10.625" customWidth="1"/>
    <col min="13" max="14" width="10.625" style="101" customWidth="1"/>
    <col min="15" max="15" width="13.125" style="101" customWidth="1"/>
    <col min="16" max="16" width="52.75" style="100" customWidth="1"/>
    <col min="17" max="1023" width="10.625" customWidth="1"/>
  </cols>
  <sheetData>
    <row r="1" spans="1:18" ht="14.25">
      <c r="A1" s="16" t="s">
        <v>107</v>
      </c>
      <c r="B1" s="16" t="s">
        <v>108</v>
      </c>
      <c r="C1" s="17" t="s">
        <v>109</v>
      </c>
      <c r="D1" s="16" t="s">
        <v>110</v>
      </c>
      <c r="E1" s="18" t="s">
        <v>111</v>
      </c>
      <c r="F1" s="17" t="s">
        <v>112</v>
      </c>
      <c r="G1" s="16" t="s">
        <v>113</v>
      </c>
      <c r="H1" s="16" t="s">
        <v>114</v>
      </c>
      <c r="I1" s="16" t="s">
        <v>115</v>
      </c>
      <c r="J1" s="16" t="s">
        <v>116</v>
      </c>
      <c r="K1" s="16" t="s">
        <v>117</v>
      </c>
      <c r="L1" s="16" t="s">
        <v>118</v>
      </c>
      <c r="M1" s="16" t="s">
        <v>119</v>
      </c>
      <c r="N1" s="19" t="s">
        <v>120</v>
      </c>
      <c r="O1" s="19" t="s">
        <v>121</v>
      </c>
      <c r="P1" s="16" t="s">
        <v>3</v>
      </c>
      <c r="Q1" t="s">
        <v>122</v>
      </c>
    </row>
    <row r="2" spans="1:18" ht="14.25">
      <c r="A2" s="16"/>
      <c r="B2" s="16"/>
      <c r="C2" s="17"/>
      <c r="D2" s="16"/>
      <c r="E2" s="18"/>
      <c r="F2" s="17"/>
      <c r="G2" s="16"/>
      <c r="H2" s="16"/>
      <c r="I2" s="16"/>
      <c r="J2" s="16"/>
      <c r="K2" s="16"/>
      <c r="L2" s="16">
        <v>500</v>
      </c>
      <c r="M2" s="16"/>
      <c r="N2" s="19"/>
      <c r="O2" s="19"/>
      <c r="P2" s="18"/>
    </row>
    <row r="3" spans="1:18" ht="14.25">
      <c r="A3" s="20" t="s">
        <v>123</v>
      </c>
      <c r="B3" s="20" t="s">
        <v>124</v>
      </c>
      <c r="C3" s="21" t="s">
        <v>125</v>
      </c>
      <c r="D3" s="20"/>
      <c r="E3" s="22"/>
      <c r="F3" s="23" t="s">
        <v>126</v>
      </c>
      <c r="G3" s="22"/>
      <c r="H3" s="24">
        <v>1</v>
      </c>
      <c r="I3" s="20" t="s">
        <v>127</v>
      </c>
      <c r="J3" s="25">
        <v>4.01</v>
      </c>
      <c r="K3" s="26">
        <f t="shared" ref="K3:K10" si="0">SUM(J3*H3)</f>
        <v>4.01</v>
      </c>
      <c r="L3" s="27">
        <f t="shared" ref="L3:L10" si="1">($L$2*H3)</f>
        <v>500</v>
      </c>
      <c r="M3" s="28"/>
      <c r="N3" s="29"/>
      <c r="O3" s="30"/>
      <c r="P3" s="31"/>
    </row>
    <row r="4" spans="1:18" ht="14.25">
      <c r="A4" s="20" t="s">
        <v>123</v>
      </c>
      <c r="B4" s="20" t="s">
        <v>128</v>
      </c>
      <c r="C4" s="23" t="s">
        <v>129</v>
      </c>
      <c r="D4" s="32"/>
      <c r="E4" s="33"/>
      <c r="F4" s="23" t="s">
        <v>126</v>
      </c>
      <c r="G4" s="33"/>
      <c r="H4" s="34">
        <v>1</v>
      </c>
      <c r="I4" s="20" t="s">
        <v>127</v>
      </c>
      <c r="J4" s="25">
        <v>0.34</v>
      </c>
      <c r="K4" s="26">
        <f t="shared" si="0"/>
        <v>0.34</v>
      </c>
      <c r="L4" s="27">
        <f t="shared" si="1"/>
        <v>500</v>
      </c>
      <c r="M4" s="34"/>
      <c r="N4" s="34"/>
      <c r="O4" s="34"/>
      <c r="P4" s="31"/>
    </row>
    <row r="5" spans="1:18" ht="14.25">
      <c r="A5" s="20" t="s">
        <v>123</v>
      </c>
      <c r="B5" s="20" t="s">
        <v>130</v>
      </c>
      <c r="C5" s="23" t="s">
        <v>131</v>
      </c>
      <c r="D5" s="32"/>
      <c r="E5" s="33"/>
      <c r="F5" s="23" t="s">
        <v>126</v>
      </c>
      <c r="G5" s="33"/>
      <c r="H5" s="34">
        <v>1</v>
      </c>
      <c r="I5" s="20" t="s">
        <v>127</v>
      </c>
      <c r="J5" s="25">
        <v>2.34</v>
      </c>
      <c r="K5" s="26">
        <f t="shared" si="0"/>
        <v>2.34</v>
      </c>
      <c r="L5" s="27">
        <f t="shared" si="1"/>
        <v>500</v>
      </c>
      <c r="M5" s="34"/>
      <c r="N5" s="34"/>
      <c r="O5" s="34"/>
      <c r="P5" s="31"/>
    </row>
    <row r="6" spans="1:18" ht="14.25">
      <c r="A6" s="20" t="s">
        <v>123</v>
      </c>
      <c r="B6" s="20" t="s">
        <v>11</v>
      </c>
      <c r="C6" s="23" t="s">
        <v>132</v>
      </c>
      <c r="D6" s="32"/>
      <c r="E6" s="33"/>
      <c r="F6" s="23" t="s">
        <v>126</v>
      </c>
      <c r="G6" s="33"/>
      <c r="H6" s="34">
        <v>1</v>
      </c>
      <c r="I6" s="20" t="s">
        <v>127</v>
      </c>
      <c r="J6" s="25">
        <v>0.02</v>
      </c>
      <c r="K6" s="26">
        <f t="shared" si="0"/>
        <v>0.02</v>
      </c>
      <c r="L6" s="27">
        <f t="shared" si="1"/>
        <v>500</v>
      </c>
      <c r="M6" s="34"/>
      <c r="N6" s="34"/>
      <c r="O6" s="34"/>
      <c r="P6" s="31"/>
    </row>
    <row r="7" spans="1:18" ht="14.25">
      <c r="A7" s="20" t="s">
        <v>123</v>
      </c>
      <c r="B7" s="20" t="s">
        <v>133</v>
      </c>
      <c r="C7" s="23" t="s">
        <v>134</v>
      </c>
      <c r="D7" s="32"/>
      <c r="E7" s="33"/>
      <c r="F7" s="23" t="s">
        <v>126</v>
      </c>
      <c r="G7" s="33"/>
      <c r="H7" s="34">
        <v>1</v>
      </c>
      <c r="I7" s="20" t="s">
        <v>127</v>
      </c>
      <c r="J7" s="25">
        <v>0.26</v>
      </c>
      <c r="K7" s="26">
        <f t="shared" si="0"/>
        <v>0.26</v>
      </c>
      <c r="L7" s="27">
        <f t="shared" si="1"/>
        <v>500</v>
      </c>
      <c r="M7" s="34"/>
      <c r="N7" s="34"/>
      <c r="O7" s="34"/>
      <c r="P7" s="31"/>
    </row>
    <row r="8" spans="1:18" ht="14.25">
      <c r="A8" s="20" t="s">
        <v>123</v>
      </c>
      <c r="B8" s="20" t="s">
        <v>16</v>
      </c>
      <c r="C8" s="23" t="s">
        <v>135</v>
      </c>
      <c r="D8" s="32"/>
      <c r="E8" s="33"/>
      <c r="F8" s="23" t="s">
        <v>126</v>
      </c>
      <c r="G8" s="33"/>
      <c r="H8" s="34">
        <v>1</v>
      </c>
      <c r="I8" s="20" t="s">
        <v>127</v>
      </c>
      <c r="J8" s="25">
        <v>0.9</v>
      </c>
      <c r="K8" s="26">
        <f t="shared" si="0"/>
        <v>0.9</v>
      </c>
      <c r="L8" s="27">
        <f t="shared" si="1"/>
        <v>500</v>
      </c>
      <c r="M8" s="34"/>
      <c r="N8" s="34"/>
      <c r="O8" s="34"/>
      <c r="P8" s="31"/>
    </row>
    <row r="9" spans="1:18" ht="14.25">
      <c r="A9" s="20" t="s">
        <v>123</v>
      </c>
      <c r="B9" s="20" t="s">
        <v>136</v>
      </c>
      <c r="C9" s="23" t="s">
        <v>137</v>
      </c>
      <c r="D9" s="32"/>
      <c r="E9" s="33"/>
      <c r="F9" s="23" t="s">
        <v>126</v>
      </c>
      <c r="G9" s="33"/>
      <c r="H9" s="34">
        <v>1</v>
      </c>
      <c r="I9" s="20" t="s">
        <v>127</v>
      </c>
      <c r="J9" s="25">
        <v>6.5</v>
      </c>
      <c r="K9" s="26">
        <f t="shared" si="0"/>
        <v>6.5</v>
      </c>
      <c r="L9" s="27">
        <f t="shared" si="1"/>
        <v>500</v>
      </c>
      <c r="M9" s="34"/>
      <c r="N9" s="34"/>
      <c r="O9" s="34"/>
      <c r="P9" s="31"/>
    </row>
    <row r="10" spans="1:18" ht="14.25">
      <c r="A10" s="20" t="s">
        <v>123</v>
      </c>
      <c r="B10" s="35" t="s">
        <v>61</v>
      </c>
      <c r="C10" s="36" t="s">
        <v>60</v>
      </c>
      <c r="D10" s="32"/>
      <c r="E10" s="33"/>
      <c r="F10" s="23" t="s">
        <v>126</v>
      </c>
      <c r="G10" s="33"/>
      <c r="H10" s="34">
        <v>1</v>
      </c>
      <c r="I10" s="20" t="s">
        <v>127</v>
      </c>
      <c r="J10" s="25">
        <v>1.1200000000000001</v>
      </c>
      <c r="K10" s="26">
        <f t="shared" si="0"/>
        <v>1.1200000000000001</v>
      </c>
      <c r="L10" s="27">
        <f t="shared" si="1"/>
        <v>500</v>
      </c>
      <c r="M10" s="34"/>
      <c r="N10" s="34"/>
      <c r="O10" s="34"/>
      <c r="P10" s="31"/>
    </row>
    <row r="11" spans="1:18" ht="14.25">
      <c r="A11" s="20"/>
      <c r="B11" s="35"/>
      <c r="C11" s="36"/>
      <c r="D11" s="32"/>
      <c r="E11" s="33"/>
      <c r="F11" s="23"/>
      <c r="G11" s="33"/>
      <c r="H11" s="34"/>
      <c r="I11" s="20"/>
      <c r="J11" s="25"/>
      <c r="K11" s="26"/>
      <c r="L11" s="27"/>
      <c r="M11" s="34"/>
      <c r="N11" s="34"/>
      <c r="O11" s="34"/>
      <c r="P11" s="31"/>
    </row>
    <row r="12" spans="1:18" ht="25.5">
      <c r="A12" s="37" t="s">
        <v>138</v>
      </c>
      <c r="B12" s="20" t="s">
        <v>25</v>
      </c>
      <c r="C12" s="23" t="s">
        <v>139</v>
      </c>
      <c r="D12" s="20"/>
      <c r="E12" s="22"/>
      <c r="F12" s="23" t="s">
        <v>140</v>
      </c>
      <c r="G12" s="22" t="s">
        <v>141</v>
      </c>
      <c r="H12" s="24">
        <v>2</v>
      </c>
      <c r="I12" s="20" t="s">
        <v>127</v>
      </c>
      <c r="J12" s="26">
        <v>0.223</v>
      </c>
      <c r="K12" s="26">
        <f>SUM(J12*H12)</f>
        <v>0.44600000000000001</v>
      </c>
      <c r="L12" s="27">
        <f>($L$2*H12)</f>
        <v>1000</v>
      </c>
      <c r="M12" s="34" t="s">
        <v>142</v>
      </c>
      <c r="N12" s="38">
        <v>42082</v>
      </c>
      <c r="O12" s="38">
        <v>42094</v>
      </c>
      <c r="P12" s="33" t="s">
        <v>143</v>
      </c>
    </row>
    <row r="13" spans="1:18" ht="14.25">
      <c r="A13" s="37"/>
      <c r="B13" s="20"/>
      <c r="C13" s="23"/>
      <c r="D13" s="20"/>
      <c r="E13" s="22"/>
      <c r="F13" s="23"/>
      <c r="G13" s="22"/>
      <c r="H13" s="24"/>
      <c r="I13" s="20"/>
      <c r="J13" s="26"/>
      <c r="K13" s="26"/>
      <c r="L13" s="27"/>
      <c r="M13" s="34"/>
      <c r="N13" s="34"/>
      <c r="O13" s="34"/>
      <c r="P13" s="33"/>
    </row>
    <row r="14" spans="1:18" ht="14.25">
      <c r="A14" s="20" t="s">
        <v>144</v>
      </c>
      <c r="B14" s="39" t="s">
        <v>87</v>
      </c>
      <c r="C14" s="40" t="s">
        <v>86</v>
      </c>
      <c r="D14" s="39"/>
      <c r="E14" s="41" t="s">
        <v>145</v>
      </c>
      <c r="F14" t="s">
        <v>146</v>
      </c>
      <c r="G14" t="s">
        <v>147</v>
      </c>
      <c r="H14" s="42">
        <v>2</v>
      </c>
      <c r="I14" s="39" t="s">
        <v>127</v>
      </c>
      <c r="J14" s="43">
        <f>800/4000</f>
        <v>0.2</v>
      </c>
      <c r="K14" s="44">
        <f>H14*J14</f>
        <v>0.4</v>
      </c>
      <c r="L14" s="27">
        <f t="shared" ref="L14:L23" si="2">($L$2*H14)</f>
        <v>1000</v>
      </c>
      <c r="M14" s="34"/>
      <c r="N14" s="34"/>
      <c r="O14" s="34"/>
      <c r="P14" s="33"/>
      <c r="Q14" s="45" t="s">
        <v>78</v>
      </c>
      <c r="R14" s="46" t="s">
        <v>88</v>
      </c>
    </row>
    <row r="15" spans="1:18" ht="14.25">
      <c r="A15" s="47" t="s">
        <v>144</v>
      </c>
      <c r="B15" s="47" t="s">
        <v>148</v>
      </c>
      <c r="C15" s="48" t="s">
        <v>149</v>
      </c>
      <c r="D15" s="47" t="s">
        <v>150</v>
      </c>
      <c r="E15" s="49" t="s">
        <v>151</v>
      </c>
      <c r="F15" s="50" t="s">
        <v>152</v>
      </c>
      <c r="G15" s="51" t="s">
        <v>153</v>
      </c>
      <c r="H15" s="52">
        <v>2</v>
      </c>
      <c r="I15" s="47" t="s">
        <v>127</v>
      </c>
      <c r="J15" s="53">
        <v>0.23</v>
      </c>
      <c r="K15" s="44">
        <f>H15*J15</f>
        <v>0.46</v>
      </c>
      <c r="L15" s="27">
        <f t="shared" si="2"/>
        <v>1000</v>
      </c>
      <c r="M15" s="34"/>
      <c r="N15" s="34"/>
      <c r="O15" s="34"/>
      <c r="P15" s="33"/>
    </row>
    <row r="16" spans="1:18" ht="14.25">
      <c r="A16" s="20" t="s">
        <v>144</v>
      </c>
      <c r="B16" s="39" t="s">
        <v>81</v>
      </c>
      <c r="C16" s="40" t="s">
        <v>80</v>
      </c>
      <c r="D16" s="39"/>
      <c r="E16" s="41" t="s">
        <v>154</v>
      </c>
      <c r="F16" s="45" t="s">
        <v>155</v>
      </c>
      <c r="G16" s="54" t="s">
        <v>82</v>
      </c>
      <c r="H16" s="42">
        <v>4000</v>
      </c>
      <c r="I16" s="39" t="s">
        <v>76</v>
      </c>
      <c r="J16" s="44">
        <f>23/304800</f>
        <v>7.5459317585301831E-5</v>
      </c>
      <c r="K16" s="44">
        <f>H16*J16</f>
        <v>0.30183727034120733</v>
      </c>
      <c r="L16" s="27">
        <f t="shared" si="2"/>
        <v>2000000</v>
      </c>
      <c r="M16" s="34" t="s">
        <v>156</v>
      </c>
      <c r="N16" s="38">
        <v>42124</v>
      </c>
      <c r="O16" s="38">
        <v>42129</v>
      </c>
      <c r="P16" s="33"/>
    </row>
    <row r="17" spans="1:1023" ht="14.25">
      <c r="A17" s="20" t="s">
        <v>144</v>
      </c>
      <c r="B17" s="47" t="s">
        <v>77</v>
      </c>
      <c r="C17" s="23" t="s">
        <v>75</v>
      </c>
      <c r="D17" s="20"/>
      <c r="E17" s="22" t="s">
        <v>157</v>
      </c>
      <c r="F17" s="23" t="s">
        <v>155</v>
      </c>
      <c r="G17" s="22" t="s">
        <v>79</v>
      </c>
      <c r="H17" s="24">
        <v>4000</v>
      </c>
      <c r="I17" s="20" t="s">
        <v>76</v>
      </c>
      <c r="J17" s="44">
        <f>23/304800</f>
        <v>7.5459317585301831E-5</v>
      </c>
      <c r="K17" s="44">
        <f>H17*J17</f>
        <v>0.30183727034120733</v>
      </c>
      <c r="L17" s="27">
        <f t="shared" si="2"/>
        <v>2000000</v>
      </c>
      <c r="M17" s="34" t="s">
        <v>156</v>
      </c>
      <c r="N17" s="38">
        <v>42124</v>
      </c>
      <c r="O17" s="38">
        <v>42129</v>
      </c>
      <c r="P17" s="33"/>
    </row>
    <row r="18" spans="1:1023" ht="14.25">
      <c r="A18" s="20" t="s">
        <v>144</v>
      </c>
      <c r="B18" s="20" t="s">
        <v>93</v>
      </c>
      <c r="C18" s="23" t="s">
        <v>92</v>
      </c>
      <c r="D18" s="20" t="s">
        <v>95</v>
      </c>
      <c r="E18" s="22" t="s">
        <v>96</v>
      </c>
      <c r="F18" s="23" t="s">
        <v>78</v>
      </c>
      <c r="G18" s="22" t="s">
        <v>158</v>
      </c>
      <c r="H18" s="24">
        <v>12</v>
      </c>
      <c r="I18" s="20" t="s">
        <v>127</v>
      </c>
      <c r="J18" s="26">
        <v>4.9950000000000001E-2</v>
      </c>
      <c r="K18" s="44">
        <f>H18*J18</f>
        <v>0.59940000000000004</v>
      </c>
      <c r="L18" s="27">
        <f t="shared" si="2"/>
        <v>6000</v>
      </c>
      <c r="M18" s="34"/>
      <c r="N18" s="34"/>
      <c r="O18" s="34"/>
      <c r="P18" s="33"/>
    </row>
    <row r="19" spans="1:1023" ht="14.25">
      <c r="A19" s="20" t="s">
        <v>144</v>
      </c>
      <c r="B19" s="20" t="s">
        <v>159</v>
      </c>
      <c r="C19" s="23" t="s">
        <v>160</v>
      </c>
      <c r="D19" s="20" t="s">
        <v>161</v>
      </c>
      <c r="E19" s="22"/>
      <c r="F19" s="23" t="s">
        <v>78</v>
      </c>
      <c r="G19" s="22" t="s">
        <v>162</v>
      </c>
      <c r="H19" s="24">
        <v>10</v>
      </c>
      <c r="I19" s="20" t="s">
        <v>127</v>
      </c>
      <c r="J19" s="26">
        <f>838.4/20000</f>
        <v>4.1919999999999999E-2</v>
      </c>
      <c r="K19" s="26">
        <f>SUM(J19*H19)</f>
        <v>0.41920000000000002</v>
      </c>
      <c r="L19" s="27">
        <f t="shared" si="2"/>
        <v>5000</v>
      </c>
      <c r="M19" s="34" t="s">
        <v>163</v>
      </c>
      <c r="N19" s="38">
        <v>42125</v>
      </c>
      <c r="O19" s="38">
        <v>42129</v>
      </c>
      <c r="P19" s="33"/>
    </row>
    <row r="20" spans="1:1023" ht="15">
      <c r="A20" s="20" t="s">
        <v>144</v>
      </c>
      <c r="B20" s="20" t="s">
        <v>164</v>
      </c>
      <c r="C20" s="23" t="s">
        <v>165</v>
      </c>
      <c r="D20" s="20" t="s">
        <v>161</v>
      </c>
      <c r="E20" s="55" t="s">
        <v>166</v>
      </c>
      <c r="F20" s="23" t="s">
        <v>146</v>
      </c>
      <c r="G20" s="22" t="s">
        <v>167</v>
      </c>
      <c r="H20" s="24">
        <v>2</v>
      </c>
      <c r="I20" s="20" t="s">
        <v>127</v>
      </c>
      <c r="J20" s="56">
        <v>8.1089999999999995E-2</v>
      </c>
      <c r="K20" s="26">
        <f>SUM(J20*H20)</f>
        <v>0.16217999999999999</v>
      </c>
      <c r="L20" s="27">
        <f t="shared" si="2"/>
        <v>1000</v>
      </c>
      <c r="M20" s="34"/>
      <c r="N20" s="34"/>
      <c r="O20" s="34"/>
      <c r="P20" s="57" t="s">
        <v>168</v>
      </c>
    </row>
    <row r="21" spans="1:1023" ht="14.25">
      <c r="A21" s="20" t="s">
        <v>144</v>
      </c>
      <c r="B21" s="20" t="s">
        <v>67</v>
      </c>
      <c r="C21" s="23" t="s">
        <v>169</v>
      </c>
      <c r="D21" s="20"/>
      <c r="E21" s="22"/>
      <c r="F21" s="23" t="s">
        <v>78</v>
      </c>
      <c r="G21" s="22" t="s">
        <v>170</v>
      </c>
      <c r="H21" s="24">
        <v>2</v>
      </c>
      <c r="I21" s="20" t="s">
        <v>127</v>
      </c>
      <c r="J21" s="26">
        <v>0.32665</v>
      </c>
      <c r="K21" s="44">
        <f>H21*J21</f>
        <v>0.65329999999999999</v>
      </c>
      <c r="L21" s="27">
        <f t="shared" si="2"/>
        <v>1000</v>
      </c>
      <c r="M21" s="34"/>
      <c r="N21" s="34"/>
      <c r="O21" s="34"/>
      <c r="P21" s="33"/>
    </row>
    <row r="22" spans="1:1023" ht="14.25">
      <c r="A22" s="39" t="s">
        <v>144</v>
      </c>
      <c r="B22" s="39" t="s">
        <v>171</v>
      </c>
      <c r="C22" s="23" t="s">
        <v>172</v>
      </c>
      <c r="D22" s="20" t="s">
        <v>161</v>
      </c>
      <c r="E22" s="22">
        <v>701070003</v>
      </c>
      <c r="F22" s="23" t="s">
        <v>173</v>
      </c>
      <c r="G22" s="22" t="s">
        <v>174</v>
      </c>
      <c r="H22" s="24">
        <v>2</v>
      </c>
      <c r="I22" s="20" t="s">
        <v>127</v>
      </c>
      <c r="J22" s="26">
        <v>0.13</v>
      </c>
      <c r="K22" s="26">
        <f>SUM(J22*H22)</f>
        <v>0.26</v>
      </c>
      <c r="L22" s="27">
        <f t="shared" si="2"/>
        <v>1000</v>
      </c>
      <c r="M22" s="34" t="s">
        <v>175</v>
      </c>
      <c r="N22" s="38">
        <v>42124</v>
      </c>
      <c r="O22" s="38">
        <v>42139</v>
      </c>
      <c r="P22" s="33"/>
    </row>
    <row r="23" spans="1:1023" ht="14.25">
      <c r="A23" s="20" t="s">
        <v>144</v>
      </c>
      <c r="B23" s="20" t="s">
        <v>98</v>
      </c>
      <c r="C23" s="23" t="s">
        <v>97</v>
      </c>
      <c r="D23" s="20"/>
      <c r="E23" s="22"/>
      <c r="F23" s="23" t="s">
        <v>78</v>
      </c>
      <c r="G23" s="22" t="s">
        <v>99</v>
      </c>
      <c r="H23" s="24">
        <v>5</v>
      </c>
      <c r="I23" s="20" t="s">
        <v>127</v>
      </c>
      <c r="J23" s="26">
        <v>0.12795000000000001</v>
      </c>
      <c r="K23" s="44">
        <f>H23*J23</f>
        <v>0.63975000000000004</v>
      </c>
      <c r="L23" s="27">
        <f t="shared" si="2"/>
        <v>2500</v>
      </c>
      <c r="M23" s="34"/>
      <c r="N23" s="34"/>
      <c r="O23" s="34"/>
      <c r="P23" s="33"/>
    </row>
    <row r="24" spans="1:1023" ht="14.25">
      <c r="A24" s="58" t="s">
        <v>144</v>
      </c>
      <c r="B24" s="58" t="s">
        <v>176</v>
      </c>
      <c r="C24" s="59" t="s">
        <v>177</v>
      </c>
      <c r="D24" s="58"/>
      <c r="E24" s="60" t="s">
        <v>178</v>
      </c>
      <c r="F24" s="61" t="s">
        <v>146</v>
      </c>
      <c r="G24" s="62" t="s">
        <v>179</v>
      </c>
      <c r="H24" s="63">
        <v>1</v>
      </c>
      <c r="I24" s="58" t="s">
        <v>127</v>
      </c>
      <c r="J24" s="64">
        <v>0.45600000000000002</v>
      </c>
      <c r="K24" s="65">
        <f>H24*J24</f>
        <v>0.45600000000000002</v>
      </c>
      <c r="L24" s="66">
        <v>7600</v>
      </c>
      <c r="M24" s="67"/>
      <c r="N24" s="67"/>
      <c r="O24" s="67"/>
      <c r="P24" s="68"/>
      <c r="Q24" s="69"/>
      <c r="R24" s="70"/>
      <c r="S24" s="71"/>
      <c r="T24" s="72"/>
      <c r="U24" s="7"/>
      <c r="V24" s="7"/>
      <c r="W24" s="7"/>
      <c r="X24" s="7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69"/>
    </row>
    <row r="25" spans="1:1023" ht="14.25">
      <c r="A25" s="20"/>
      <c r="B25" s="20"/>
      <c r="C25" s="23"/>
      <c r="D25" s="20"/>
      <c r="E25" s="22"/>
      <c r="F25" s="23"/>
      <c r="G25" s="22"/>
      <c r="H25" s="24"/>
      <c r="I25" s="20"/>
      <c r="J25" s="26"/>
      <c r="K25" s="44"/>
      <c r="L25" s="27"/>
      <c r="M25" s="34"/>
      <c r="N25" s="34"/>
      <c r="O25" s="34"/>
      <c r="P25" s="33"/>
    </row>
    <row r="26" spans="1:1023" ht="38.25">
      <c r="A26" s="20" t="s">
        <v>144</v>
      </c>
      <c r="B26" s="20" t="s">
        <v>180</v>
      </c>
      <c r="C26" s="23" t="s">
        <v>181</v>
      </c>
      <c r="D26" s="20"/>
      <c r="E26" s="22"/>
      <c r="F26" s="23" t="s">
        <v>182</v>
      </c>
      <c r="G26" s="22" t="s">
        <v>183</v>
      </c>
      <c r="H26" s="24">
        <v>1</v>
      </c>
      <c r="I26" s="20" t="s">
        <v>127</v>
      </c>
      <c r="J26" s="26">
        <v>1.95</v>
      </c>
      <c r="K26" s="26">
        <f>SUM(J26*H26)</f>
        <v>1.95</v>
      </c>
      <c r="L26" s="27">
        <f>($L$2*H26)</f>
        <v>500</v>
      </c>
      <c r="M26" s="74" t="s">
        <v>184</v>
      </c>
      <c r="N26" s="38">
        <v>42087</v>
      </c>
      <c r="O26" s="38">
        <v>42139</v>
      </c>
      <c r="P26" s="33"/>
    </row>
    <row r="27" spans="1:1023" ht="14.25">
      <c r="A27" s="20"/>
      <c r="B27" s="20"/>
      <c r="C27" s="23"/>
      <c r="D27" s="20"/>
      <c r="E27" s="22"/>
      <c r="F27" s="23"/>
      <c r="G27" s="22"/>
      <c r="H27" s="24"/>
      <c r="I27" s="20"/>
      <c r="J27" s="26"/>
      <c r="K27" s="26"/>
      <c r="L27" s="27"/>
      <c r="M27" s="34"/>
      <c r="N27" s="34"/>
      <c r="O27" s="34"/>
      <c r="P27" s="33"/>
    </row>
    <row r="28" spans="1:1023" ht="14.25">
      <c r="A28" s="32" t="s">
        <v>185</v>
      </c>
      <c r="B28" s="75" t="s">
        <v>13</v>
      </c>
      <c r="C28" s="76" t="s">
        <v>12</v>
      </c>
      <c r="D28" s="32"/>
      <c r="E28" s="33"/>
      <c r="F28" s="23" t="s">
        <v>186</v>
      </c>
      <c r="G28" s="33"/>
      <c r="H28" s="34">
        <v>1</v>
      </c>
      <c r="I28" s="32" t="s">
        <v>127</v>
      </c>
      <c r="J28" s="25">
        <v>5.85</v>
      </c>
      <c r="K28" s="26">
        <f>SUM(J28*H28)</f>
        <v>5.85</v>
      </c>
      <c r="L28" s="27">
        <f>($L$2*H28)</f>
        <v>500</v>
      </c>
      <c r="M28" s="34" t="s">
        <v>187</v>
      </c>
      <c r="N28" s="38">
        <v>42125</v>
      </c>
      <c r="O28" s="38">
        <v>42139</v>
      </c>
      <c r="P28" s="33"/>
    </row>
    <row r="29" spans="1:1023" ht="28.5">
      <c r="A29" s="32" t="s">
        <v>185</v>
      </c>
      <c r="B29" s="35" t="s">
        <v>20</v>
      </c>
      <c r="C29" s="36" t="s">
        <v>19</v>
      </c>
      <c r="D29" s="32"/>
      <c r="E29" s="33"/>
      <c r="F29" s="77" t="s">
        <v>188</v>
      </c>
      <c r="G29" s="33"/>
      <c r="H29" s="34">
        <v>1</v>
      </c>
      <c r="I29" s="32" t="s">
        <v>127</v>
      </c>
      <c r="J29" s="25">
        <v>5.0999999999999996</v>
      </c>
      <c r="K29" s="26">
        <f>SUM(J29*H29)</f>
        <v>5.0999999999999996</v>
      </c>
      <c r="L29" s="27">
        <f>($L$2*H29)</f>
        <v>500</v>
      </c>
      <c r="M29" s="34" t="s">
        <v>189</v>
      </c>
      <c r="N29" s="38">
        <v>42128</v>
      </c>
      <c r="O29" s="38">
        <v>42139</v>
      </c>
      <c r="P29" s="33"/>
    </row>
    <row r="30" spans="1:1023" ht="14.25">
      <c r="A30" s="32"/>
      <c r="B30" s="35"/>
      <c r="C30" s="36"/>
      <c r="D30" s="32"/>
      <c r="E30" s="33"/>
      <c r="F30" s="77"/>
      <c r="G30" s="33"/>
      <c r="H30" s="34"/>
      <c r="I30" s="32"/>
      <c r="J30" s="25"/>
      <c r="K30" s="26"/>
      <c r="L30" s="27"/>
      <c r="M30" s="34"/>
      <c r="N30" s="34"/>
      <c r="O30" s="34"/>
      <c r="P30" s="33"/>
    </row>
    <row r="31" spans="1:1023" ht="25.5">
      <c r="A31" s="32" t="s">
        <v>185</v>
      </c>
      <c r="B31" s="20" t="s">
        <v>190</v>
      </c>
      <c r="C31" s="23" t="s">
        <v>191</v>
      </c>
      <c r="D31" s="20" t="s">
        <v>105</v>
      </c>
      <c r="E31" s="78" t="s">
        <v>192</v>
      </c>
      <c r="F31" s="23" t="s">
        <v>193</v>
      </c>
      <c r="G31" s="22"/>
      <c r="H31" s="24">
        <v>975</v>
      </c>
      <c r="I31" s="20" t="s">
        <v>76</v>
      </c>
      <c r="J31" s="56">
        <f>0.0983/30480</f>
        <v>3.2250656167979004E-6</v>
      </c>
      <c r="K31" s="44">
        <f>H31*J31</f>
        <v>3.1444389763779527E-3</v>
      </c>
      <c r="L31" s="27">
        <f>($L$2*H31)</f>
        <v>487500</v>
      </c>
      <c r="M31" s="34"/>
      <c r="N31" s="34"/>
      <c r="O31" s="34"/>
      <c r="P31" s="31"/>
    </row>
    <row r="32" spans="1:1023" ht="25.5">
      <c r="A32" s="39" t="s">
        <v>144</v>
      </c>
      <c r="B32" s="39" t="s">
        <v>194</v>
      </c>
      <c r="C32" s="45" t="s">
        <v>195</v>
      </c>
      <c r="D32" s="39"/>
      <c r="E32" s="41"/>
      <c r="F32" s="23" t="s">
        <v>103</v>
      </c>
      <c r="G32" s="41" t="s">
        <v>196</v>
      </c>
      <c r="H32" s="42">
        <v>45</v>
      </c>
      <c r="I32" s="39" t="s">
        <v>76</v>
      </c>
      <c r="J32" s="79">
        <f>(17.92/1219.2)</f>
        <v>1.4698162729658794E-2</v>
      </c>
      <c r="K32" s="26">
        <f>SUM(J32*H32)</f>
        <v>0.66141732283464572</v>
      </c>
      <c r="L32" s="27">
        <f>($L$2*H32)</f>
        <v>22500</v>
      </c>
      <c r="M32" s="34" t="s">
        <v>197</v>
      </c>
      <c r="N32" s="38">
        <v>42128</v>
      </c>
      <c r="O32" s="38">
        <v>42139</v>
      </c>
      <c r="P32" s="33"/>
    </row>
    <row r="33" spans="1:16" ht="38.25">
      <c r="A33" s="39" t="s">
        <v>144</v>
      </c>
      <c r="B33" s="39" t="s">
        <v>198</v>
      </c>
      <c r="C33" s="45" t="s">
        <v>199</v>
      </c>
      <c r="D33" s="39"/>
      <c r="E33" s="41"/>
      <c r="F33" s="23" t="s">
        <v>103</v>
      </c>
      <c r="G33" s="41" t="s">
        <v>200</v>
      </c>
      <c r="H33" s="42">
        <v>35</v>
      </c>
      <c r="I33" s="39" t="s">
        <v>76</v>
      </c>
      <c r="J33" s="79">
        <f>(32.48/1219.2)</f>
        <v>2.6640419947506558E-2</v>
      </c>
      <c r="K33" s="26">
        <f>SUM(J33*H33)</f>
        <v>0.93241469816272948</v>
      </c>
      <c r="L33" s="27">
        <f>($L$2*H33)</f>
        <v>17500</v>
      </c>
      <c r="M33" s="34" t="s">
        <v>201</v>
      </c>
      <c r="N33" s="34"/>
      <c r="O33" s="34"/>
      <c r="P33" s="33" t="s">
        <v>202</v>
      </c>
    </row>
    <row r="34" spans="1:16" ht="14.25">
      <c r="A34" s="39"/>
      <c r="B34" s="39"/>
      <c r="C34" s="45"/>
      <c r="D34" s="39"/>
      <c r="E34" s="41"/>
      <c r="F34" s="23"/>
      <c r="G34" s="41"/>
      <c r="H34" s="42"/>
      <c r="I34" s="39"/>
      <c r="J34" s="79"/>
      <c r="K34" s="26"/>
      <c r="L34" s="27"/>
      <c r="M34" s="34"/>
      <c r="N34" s="34"/>
      <c r="O34" s="34"/>
      <c r="P34" s="33"/>
    </row>
    <row r="35" spans="1:16" ht="25.5">
      <c r="A35" s="37" t="s">
        <v>144</v>
      </c>
      <c r="B35" s="80" t="s">
        <v>203</v>
      </c>
      <c r="C35" s="81" t="s">
        <v>204</v>
      </c>
      <c r="D35" s="82"/>
      <c r="E35" s="46"/>
      <c r="F35" s="81" t="s">
        <v>205</v>
      </c>
      <c r="G35" s="46"/>
      <c r="H35" s="83">
        <v>1</v>
      </c>
      <c r="I35" s="82" t="s">
        <v>127</v>
      </c>
      <c r="J35" s="26">
        <v>6.68</v>
      </c>
      <c r="K35" s="44">
        <f>H35*J35</f>
        <v>6.68</v>
      </c>
      <c r="L35" s="27">
        <f>($L$2*H35)</f>
        <v>500</v>
      </c>
      <c r="M35" s="34"/>
      <c r="N35" s="34"/>
      <c r="O35" s="34"/>
      <c r="P35" s="33"/>
    </row>
    <row r="36" spans="1:16" ht="14.25">
      <c r="A36" s="37"/>
      <c r="B36" s="80"/>
      <c r="C36" s="81"/>
      <c r="D36" s="82"/>
      <c r="E36" s="46"/>
      <c r="F36" s="81"/>
      <c r="G36" s="46"/>
      <c r="H36" s="83"/>
      <c r="I36" s="82"/>
      <c r="J36" s="26"/>
      <c r="K36" s="44"/>
      <c r="L36" s="27"/>
      <c r="M36" s="34"/>
      <c r="N36" s="34"/>
      <c r="O36" s="34"/>
      <c r="P36" s="33"/>
    </row>
    <row r="37" spans="1:16" ht="25.5">
      <c r="A37" s="37" t="s">
        <v>138</v>
      </c>
      <c r="B37" s="37" t="s">
        <v>206</v>
      </c>
      <c r="C37" s="84" t="s">
        <v>207</v>
      </c>
      <c r="D37" s="37"/>
      <c r="E37" s="31"/>
      <c r="F37" s="84" t="s">
        <v>208</v>
      </c>
      <c r="G37" s="31"/>
      <c r="H37" s="28">
        <v>1</v>
      </c>
      <c r="I37" s="37" t="s">
        <v>127</v>
      </c>
      <c r="J37" s="85">
        <v>23</v>
      </c>
      <c r="K37" s="26">
        <f>SUM(J37*H37)</f>
        <v>23</v>
      </c>
      <c r="L37" s="27">
        <v>0</v>
      </c>
      <c r="M37" s="34"/>
      <c r="N37" s="34"/>
      <c r="O37" s="34"/>
      <c r="P37" s="33"/>
    </row>
    <row r="38" spans="1:16" ht="14.25">
      <c r="A38" s="37"/>
      <c r="B38" s="37"/>
      <c r="C38" s="84"/>
      <c r="D38" s="37"/>
      <c r="E38" s="31"/>
      <c r="F38" s="84"/>
      <c r="G38" s="31"/>
      <c r="H38" s="28"/>
      <c r="I38" s="37"/>
      <c r="J38" s="85"/>
      <c r="K38" s="26"/>
      <c r="L38" s="27"/>
      <c r="M38" s="34"/>
      <c r="N38" s="34"/>
      <c r="O38" s="34"/>
      <c r="P38" s="33"/>
    </row>
    <row r="39" spans="1:16" ht="14.25">
      <c r="A39" s="39" t="s">
        <v>144</v>
      </c>
      <c r="B39" s="20" t="s">
        <v>209</v>
      </c>
      <c r="C39" s="23" t="s">
        <v>210</v>
      </c>
      <c r="D39" s="47"/>
      <c r="E39" s="51"/>
      <c r="F39" s="23" t="s">
        <v>211</v>
      </c>
      <c r="G39" s="22" t="s">
        <v>212</v>
      </c>
      <c r="H39" s="24">
        <v>1</v>
      </c>
      <c r="I39" s="20" t="s">
        <v>127</v>
      </c>
      <c r="J39" s="26">
        <v>7.5</v>
      </c>
      <c r="K39" s="26">
        <f>SUM(J39*H39)</f>
        <v>7.5</v>
      </c>
      <c r="L39" s="27">
        <f>($L$2*H39)</f>
        <v>500</v>
      </c>
      <c r="M39" s="34"/>
      <c r="N39" s="34"/>
      <c r="O39" s="34"/>
      <c r="P39" s="33"/>
    </row>
    <row r="40" spans="1:16" ht="14.25">
      <c r="A40" s="39"/>
      <c r="B40" s="20"/>
      <c r="C40" s="23"/>
      <c r="D40" s="47"/>
      <c r="E40" s="51"/>
      <c r="F40" s="23"/>
      <c r="G40" s="22"/>
      <c r="H40" s="24"/>
      <c r="I40" s="20"/>
      <c r="J40" s="26"/>
      <c r="K40" s="26"/>
      <c r="L40" s="27"/>
      <c r="M40" s="34"/>
      <c r="N40" s="34"/>
      <c r="O40" s="34"/>
      <c r="P40" s="33"/>
    </row>
    <row r="41" spans="1:16" ht="14.25">
      <c r="A41" s="32" t="s">
        <v>138</v>
      </c>
      <c r="B41" s="75" t="s">
        <v>27</v>
      </c>
      <c r="C41" s="76" t="s">
        <v>26</v>
      </c>
      <c r="D41" s="32"/>
      <c r="E41" s="33"/>
      <c r="F41" s="77" t="s">
        <v>213</v>
      </c>
      <c r="G41" s="33"/>
      <c r="H41" s="34">
        <v>1</v>
      </c>
      <c r="I41" s="32" t="s">
        <v>127</v>
      </c>
      <c r="J41" s="25">
        <v>0.02</v>
      </c>
      <c r="K41" s="26">
        <f t="shared" ref="K41:K59" si="3">SUM(J41*H41)</f>
        <v>0.02</v>
      </c>
      <c r="L41" s="27">
        <f t="shared" ref="L41:L59" si="4">($L$2*H41)</f>
        <v>500</v>
      </c>
      <c r="M41" s="34"/>
      <c r="N41" s="38"/>
      <c r="O41" s="38"/>
      <c r="P41" s="33"/>
    </row>
    <row r="42" spans="1:16" ht="14.25">
      <c r="A42" s="20" t="s">
        <v>138</v>
      </c>
      <c r="B42" s="20" t="s">
        <v>214</v>
      </c>
      <c r="C42" s="23" t="s">
        <v>215</v>
      </c>
      <c r="D42" s="20"/>
      <c r="E42" s="78"/>
      <c r="F42" s="48" t="s">
        <v>216</v>
      </c>
      <c r="G42" s="86" t="s">
        <v>217</v>
      </c>
      <c r="H42" s="24">
        <v>1</v>
      </c>
      <c r="I42" s="20" t="s">
        <v>127</v>
      </c>
      <c r="J42" s="87">
        <f>9.37/100</f>
        <v>9.3699999999999992E-2</v>
      </c>
      <c r="K42" s="26">
        <f t="shared" si="3"/>
        <v>9.3699999999999992E-2</v>
      </c>
      <c r="L42" s="27">
        <f t="shared" si="4"/>
        <v>500</v>
      </c>
      <c r="M42" s="34"/>
      <c r="N42" s="34"/>
      <c r="O42" s="34"/>
      <c r="P42" s="33"/>
    </row>
    <row r="43" spans="1:16" ht="14.25">
      <c r="A43" s="32" t="s">
        <v>138</v>
      </c>
      <c r="B43" s="20" t="s">
        <v>29</v>
      </c>
      <c r="C43" s="23" t="s">
        <v>218</v>
      </c>
      <c r="D43" s="32"/>
      <c r="E43" s="33"/>
      <c r="F43" s="77" t="s">
        <v>219</v>
      </c>
      <c r="G43" s="33"/>
      <c r="H43" s="34">
        <v>9</v>
      </c>
      <c r="I43" s="32" t="s">
        <v>127</v>
      </c>
      <c r="J43" s="25">
        <v>1.17E-2</v>
      </c>
      <c r="K43" s="26">
        <f t="shared" si="3"/>
        <v>0.1053</v>
      </c>
      <c r="L43" s="27">
        <f t="shared" si="4"/>
        <v>4500</v>
      </c>
      <c r="M43" s="34" t="s">
        <v>220</v>
      </c>
      <c r="N43" s="38">
        <v>42128</v>
      </c>
      <c r="O43" s="38">
        <v>42139</v>
      </c>
      <c r="P43" s="33"/>
    </row>
    <row r="44" spans="1:16" ht="14.25">
      <c r="A44" s="32" t="s">
        <v>138</v>
      </c>
      <c r="B44" s="20" t="s">
        <v>31</v>
      </c>
      <c r="C44" s="23" t="s">
        <v>221</v>
      </c>
      <c r="D44" s="32"/>
      <c r="E44" s="33"/>
      <c r="F44" s="77" t="s">
        <v>219</v>
      </c>
      <c r="G44" s="33"/>
      <c r="H44" s="34">
        <v>1</v>
      </c>
      <c r="I44" s="32" t="s">
        <v>127</v>
      </c>
      <c r="J44" s="25">
        <v>2.8300000000000001E-3</v>
      </c>
      <c r="K44" s="26">
        <f t="shared" si="3"/>
        <v>2.8300000000000001E-3</v>
      </c>
      <c r="L44" s="27">
        <f t="shared" si="4"/>
        <v>500</v>
      </c>
      <c r="M44" s="34" t="s">
        <v>220</v>
      </c>
      <c r="N44" s="38">
        <v>42128</v>
      </c>
      <c r="O44" s="38">
        <v>42139</v>
      </c>
      <c r="P44" s="33"/>
    </row>
    <row r="45" spans="1:16" ht="14.25">
      <c r="A45" s="32" t="s">
        <v>138</v>
      </c>
      <c r="B45" s="20" t="s">
        <v>33</v>
      </c>
      <c r="C45" s="23" t="s">
        <v>222</v>
      </c>
      <c r="D45" s="32"/>
      <c r="E45" s="33"/>
      <c r="F45" s="77" t="s">
        <v>219</v>
      </c>
      <c r="G45" s="33"/>
      <c r="H45" s="34">
        <v>6</v>
      </c>
      <c r="I45" s="32" t="s">
        <v>127</v>
      </c>
      <c r="J45" s="25">
        <v>1.6999999999999999E-3</v>
      </c>
      <c r="K45" s="26">
        <f t="shared" si="3"/>
        <v>1.0199999999999999E-2</v>
      </c>
      <c r="L45" s="27">
        <f t="shared" si="4"/>
        <v>3000</v>
      </c>
      <c r="M45" s="34" t="s">
        <v>220</v>
      </c>
      <c r="N45" s="38">
        <v>42128</v>
      </c>
      <c r="O45" s="38">
        <v>42139</v>
      </c>
      <c r="P45" s="33"/>
    </row>
    <row r="46" spans="1:16" ht="14.25">
      <c r="A46" s="32" t="s">
        <v>138</v>
      </c>
      <c r="B46" s="20" t="s">
        <v>35</v>
      </c>
      <c r="C46" s="23" t="s">
        <v>223</v>
      </c>
      <c r="D46" s="32"/>
      <c r="E46" s="33"/>
      <c r="F46" s="77" t="s">
        <v>213</v>
      </c>
      <c r="G46" s="33"/>
      <c r="H46" s="34">
        <v>2</v>
      </c>
      <c r="I46" s="32" t="s">
        <v>127</v>
      </c>
      <c r="J46" s="25">
        <v>9.1999999999999998E-3</v>
      </c>
      <c r="K46" s="26">
        <f t="shared" si="3"/>
        <v>1.84E-2</v>
      </c>
      <c r="L46" s="27">
        <f t="shared" si="4"/>
        <v>1000</v>
      </c>
      <c r="M46" s="34"/>
      <c r="N46" s="38"/>
      <c r="O46" s="38"/>
      <c r="P46" s="33"/>
    </row>
    <row r="47" spans="1:16" ht="14.25">
      <c r="A47" s="32" t="s">
        <v>138</v>
      </c>
      <c r="B47" s="20" t="s">
        <v>37</v>
      </c>
      <c r="C47" s="23" t="s">
        <v>224</v>
      </c>
      <c r="D47" s="32"/>
      <c r="E47" s="33"/>
      <c r="F47" s="77" t="s">
        <v>219</v>
      </c>
      <c r="G47" s="33"/>
      <c r="H47" s="34">
        <v>2</v>
      </c>
      <c r="I47" s="32" t="s">
        <v>127</v>
      </c>
      <c r="J47" s="25">
        <v>7.8299999999999995E-2</v>
      </c>
      <c r="K47" s="26">
        <f t="shared" si="3"/>
        <v>0.15659999999999999</v>
      </c>
      <c r="L47" s="27">
        <f t="shared" si="4"/>
        <v>1000</v>
      </c>
      <c r="M47" s="34" t="s">
        <v>220</v>
      </c>
      <c r="N47" s="38">
        <v>42128</v>
      </c>
      <c r="O47" s="38">
        <v>42139</v>
      </c>
      <c r="P47" s="33"/>
    </row>
    <row r="48" spans="1:16" ht="14.25">
      <c r="A48" s="32" t="s">
        <v>138</v>
      </c>
      <c r="B48" s="20" t="s">
        <v>39</v>
      </c>
      <c r="C48" s="84" t="s">
        <v>225</v>
      </c>
      <c r="D48" s="32"/>
      <c r="E48" s="33"/>
      <c r="F48" s="77" t="s">
        <v>213</v>
      </c>
      <c r="G48" s="33"/>
      <c r="H48" s="34">
        <v>2</v>
      </c>
      <c r="I48" s="32" t="s">
        <v>127</v>
      </c>
      <c r="J48" s="25">
        <v>9.5200000000000007E-2</v>
      </c>
      <c r="K48" s="26">
        <f t="shared" si="3"/>
        <v>0.19040000000000001</v>
      </c>
      <c r="L48" s="27">
        <f t="shared" si="4"/>
        <v>1000</v>
      </c>
      <c r="M48" s="34" t="s">
        <v>226</v>
      </c>
      <c r="N48" s="38">
        <v>42128</v>
      </c>
      <c r="O48" s="38">
        <v>42139</v>
      </c>
      <c r="P48" s="33"/>
    </row>
    <row r="49" spans="1:16" ht="14.25">
      <c r="A49" s="32" t="s">
        <v>138</v>
      </c>
      <c r="B49" s="20" t="s">
        <v>41</v>
      </c>
      <c r="C49" s="23" t="s">
        <v>227</v>
      </c>
      <c r="D49" s="32"/>
      <c r="E49" s="33"/>
      <c r="F49" s="77" t="s">
        <v>219</v>
      </c>
      <c r="G49" s="33"/>
      <c r="H49" s="34">
        <v>4</v>
      </c>
      <c r="I49" s="32" t="s">
        <v>127</v>
      </c>
      <c r="J49" s="25">
        <v>4.7999999999999996E-3</v>
      </c>
      <c r="K49" s="26">
        <f t="shared" si="3"/>
        <v>1.9199999999999998E-2</v>
      </c>
      <c r="L49" s="27">
        <f t="shared" si="4"/>
        <v>2000</v>
      </c>
      <c r="M49" s="34" t="s">
        <v>220</v>
      </c>
      <c r="N49" s="38">
        <v>42128</v>
      </c>
      <c r="O49" s="38">
        <v>42139</v>
      </c>
      <c r="P49" s="33"/>
    </row>
    <row r="50" spans="1:16" ht="14.25">
      <c r="A50" s="32" t="s">
        <v>138</v>
      </c>
      <c r="B50" s="75" t="s">
        <v>43</v>
      </c>
      <c r="C50" s="76" t="s">
        <v>42</v>
      </c>
      <c r="D50" s="32"/>
      <c r="E50" s="33"/>
      <c r="F50" s="77" t="s">
        <v>219</v>
      </c>
      <c r="G50" s="33"/>
      <c r="H50" s="34">
        <v>6</v>
      </c>
      <c r="I50" s="32" t="s">
        <v>127</v>
      </c>
      <c r="J50" s="25">
        <v>3.3999999999999998E-3</v>
      </c>
      <c r="K50" s="26">
        <f t="shared" si="3"/>
        <v>2.0399999999999998E-2</v>
      </c>
      <c r="L50" s="27">
        <f t="shared" si="4"/>
        <v>3000</v>
      </c>
      <c r="M50" s="34" t="s">
        <v>220</v>
      </c>
      <c r="N50" s="38">
        <v>42128</v>
      </c>
      <c r="O50" s="38">
        <v>42139</v>
      </c>
      <c r="P50" s="33"/>
    </row>
    <row r="51" spans="1:16" ht="14.25">
      <c r="A51" s="32" t="s">
        <v>138</v>
      </c>
      <c r="B51" s="20" t="s">
        <v>45</v>
      </c>
      <c r="C51" s="23" t="s">
        <v>228</v>
      </c>
      <c r="D51" s="32"/>
      <c r="E51" s="33"/>
      <c r="F51" s="77" t="s">
        <v>219</v>
      </c>
      <c r="G51" s="33"/>
      <c r="H51" s="34">
        <v>1</v>
      </c>
      <c r="I51" s="32" t="s">
        <v>127</v>
      </c>
      <c r="J51" s="25">
        <v>5.4699999999999999E-2</v>
      </c>
      <c r="K51" s="26">
        <f t="shared" si="3"/>
        <v>5.4699999999999999E-2</v>
      </c>
      <c r="L51" s="27">
        <f t="shared" si="4"/>
        <v>500</v>
      </c>
      <c r="M51" s="34" t="s">
        <v>220</v>
      </c>
      <c r="N51" s="38">
        <v>42128</v>
      </c>
      <c r="O51" s="38">
        <v>42139</v>
      </c>
      <c r="P51" s="33"/>
    </row>
    <row r="52" spans="1:16" ht="14.25">
      <c r="A52" s="32" t="s">
        <v>138</v>
      </c>
      <c r="B52" s="20" t="s">
        <v>47</v>
      </c>
      <c r="C52" s="23" t="s">
        <v>229</v>
      </c>
      <c r="D52" s="32"/>
      <c r="E52" s="33"/>
      <c r="F52" s="77" t="s">
        <v>213</v>
      </c>
      <c r="G52" s="33"/>
      <c r="H52" s="34">
        <v>3</v>
      </c>
      <c r="I52" s="32" t="s">
        <v>127</v>
      </c>
      <c r="J52" s="25">
        <v>1.17E-2</v>
      </c>
      <c r="K52" s="26">
        <f t="shared" si="3"/>
        <v>3.5099999999999999E-2</v>
      </c>
      <c r="L52" s="27">
        <f t="shared" si="4"/>
        <v>1500</v>
      </c>
      <c r="M52" s="34" t="s">
        <v>226</v>
      </c>
      <c r="N52" s="38">
        <v>42128</v>
      </c>
      <c r="O52" s="38">
        <v>42139</v>
      </c>
      <c r="P52" s="33"/>
    </row>
    <row r="53" spans="1:16" ht="25.5">
      <c r="A53" s="32" t="s">
        <v>138</v>
      </c>
      <c r="B53" s="20" t="s">
        <v>49</v>
      </c>
      <c r="C53" s="23" t="s">
        <v>230</v>
      </c>
      <c r="D53" s="32"/>
      <c r="E53" s="33"/>
      <c r="F53" s="77" t="s">
        <v>213</v>
      </c>
      <c r="G53" s="33"/>
      <c r="H53" s="34">
        <v>1</v>
      </c>
      <c r="I53" s="32" t="s">
        <v>127</v>
      </c>
      <c r="J53" s="25">
        <v>0.05</v>
      </c>
      <c r="K53" s="26">
        <f t="shared" si="3"/>
        <v>0.05</v>
      </c>
      <c r="L53" s="27">
        <f t="shared" si="4"/>
        <v>500</v>
      </c>
      <c r="M53" s="34" t="s">
        <v>226</v>
      </c>
      <c r="N53" s="38">
        <v>42128</v>
      </c>
      <c r="O53" s="38">
        <v>42139</v>
      </c>
      <c r="P53" s="33"/>
    </row>
    <row r="54" spans="1:16" ht="25.5">
      <c r="A54" s="32" t="s">
        <v>138</v>
      </c>
      <c r="B54" s="20" t="s">
        <v>51</v>
      </c>
      <c r="C54" s="23" t="s">
        <v>231</v>
      </c>
      <c r="D54" s="32"/>
      <c r="E54" s="33"/>
      <c r="F54" s="77" t="s">
        <v>213</v>
      </c>
      <c r="G54" s="33"/>
      <c r="H54" s="34">
        <v>1</v>
      </c>
      <c r="I54" s="32" t="s">
        <v>127</v>
      </c>
      <c r="J54" s="25">
        <v>0.06</v>
      </c>
      <c r="K54" s="26">
        <f t="shared" si="3"/>
        <v>0.06</v>
      </c>
      <c r="L54" s="27">
        <f t="shared" si="4"/>
        <v>500</v>
      </c>
      <c r="M54" s="34" t="s">
        <v>226</v>
      </c>
      <c r="N54" s="38">
        <v>42128</v>
      </c>
      <c r="O54" s="38">
        <v>42139</v>
      </c>
      <c r="P54" s="33"/>
    </row>
    <row r="55" spans="1:16" ht="14.25">
      <c r="A55" s="32" t="s">
        <v>138</v>
      </c>
      <c r="B55" s="20" t="s">
        <v>54</v>
      </c>
      <c r="C55" s="23" t="s">
        <v>232</v>
      </c>
      <c r="D55" s="32"/>
      <c r="E55" s="33"/>
      <c r="F55" s="77" t="s">
        <v>213</v>
      </c>
      <c r="G55" s="33"/>
      <c r="H55" s="88">
        <v>6</v>
      </c>
      <c r="I55" s="32" t="s">
        <v>127</v>
      </c>
      <c r="J55" s="25">
        <v>0.04</v>
      </c>
      <c r="K55" s="26">
        <f t="shared" si="3"/>
        <v>0.24</v>
      </c>
      <c r="L55" s="27">
        <f t="shared" si="4"/>
        <v>3000</v>
      </c>
      <c r="M55" s="34" t="s">
        <v>226</v>
      </c>
      <c r="N55" s="38">
        <v>42128</v>
      </c>
      <c r="O55" s="38">
        <v>42139</v>
      </c>
      <c r="P55" s="33"/>
    </row>
    <row r="56" spans="1:16" ht="14.25">
      <c r="A56" s="32" t="s">
        <v>138</v>
      </c>
      <c r="B56" s="20" t="s">
        <v>57</v>
      </c>
      <c r="C56" s="23" t="s">
        <v>233</v>
      </c>
      <c r="D56" s="32"/>
      <c r="E56" s="33"/>
      <c r="F56" s="77" t="s">
        <v>213</v>
      </c>
      <c r="G56" s="33"/>
      <c r="H56" s="34">
        <v>2</v>
      </c>
      <c r="I56" s="32" t="s">
        <v>127</v>
      </c>
      <c r="J56" s="25">
        <v>3.6200000000000003E-2</v>
      </c>
      <c r="K56" s="26">
        <f t="shared" si="3"/>
        <v>7.2400000000000006E-2</v>
      </c>
      <c r="L56" s="27">
        <f t="shared" si="4"/>
        <v>1000</v>
      </c>
      <c r="M56" s="34" t="s">
        <v>220</v>
      </c>
      <c r="N56" s="38">
        <v>42128</v>
      </c>
      <c r="O56" s="38">
        <v>42139</v>
      </c>
      <c r="P56" s="33"/>
    </row>
    <row r="57" spans="1:16" ht="38.25">
      <c r="A57" s="32" t="s">
        <v>138</v>
      </c>
      <c r="B57" s="20" t="s">
        <v>71</v>
      </c>
      <c r="C57" s="23" t="s">
        <v>234</v>
      </c>
      <c r="D57" s="32"/>
      <c r="E57" s="33"/>
      <c r="F57" s="77" t="s">
        <v>213</v>
      </c>
      <c r="G57" s="33"/>
      <c r="H57" s="34">
        <v>1</v>
      </c>
      <c r="I57" s="32" t="s">
        <v>127</v>
      </c>
      <c r="J57" s="25">
        <v>0.04</v>
      </c>
      <c r="K57" s="26">
        <f t="shared" si="3"/>
        <v>0.04</v>
      </c>
      <c r="L57" s="27">
        <f t="shared" si="4"/>
        <v>500</v>
      </c>
      <c r="M57" s="34" t="s">
        <v>226</v>
      </c>
      <c r="N57" s="38">
        <v>42128</v>
      </c>
      <c r="O57" s="38">
        <v>42139</v>
      </c>
      <c r="P57" s="33"/>
    </row>
    <row r="58" spans="1:16" ht="14.25">
      <c r="A58" s="32" t="s">
        <v>138</v>
      </c>
      <c r="B58" s="20" t="s">
        <v>235</v>
      </c>
      <c r="C58" s="23" t="s">
        <v>236</v>
      </c>
      <c r="D58" s="32"/>
      <c r="E58" s="33"/>
      <c r="F58" s="77" t="s">
        <v>237</v>
      </c>
      <c r="G58" s="33"/>
      <c r="H58" s="34">
        <v>1</v>
      </c>
      <c r="I58" s="32" t="s">
        <v>127</v>
      </c>
      <c r="J58" s="25">
        <v>2.82E-3</v>
      </c>
      <c r="K58" s="26">
        <f t="shared" si="3"/>
        <v>2.82E-3</v>
      </c>
      <c r="L58" s="27">
        <f t="shared" si="4"/>
        <v>500</v>
      </c>
      <c r="M58" s="34"/>
      <c r="N58" s="34"/>
      <c r="O58" s="34"/>
      <c r="P58" s="33"/>
    </row>
    <row r="59" spans="1:16" ht="25.5">
      <c r="A59" s="37" t="s">
        <v>138</v>
      </c>
      <c r="B59" s="20" t="s">
        <v>238</v>
      </c>
      <c r="C59" s="23" t="s">
        <v>239</v>
      </c>
      <c r="D59" s="20"/>
      <c r="E59" s="78" t="s">
        <v>240</v>
      </c>
      <c r="F59" s="23" t="s">
        <v>193</v>
      </c>
      <c r="G59" s="54"/>
      <c r="H59" s="24">
        <v>7</v>
      </c>
      <c r="I59" s="20" t="s">
        <v>127</v>
      </c>
      <c r="J59" s="89">
        <v>2.1999999999999999E-2</v>
      </c>
      <c r="K59" s="26">
        <f t="shared" si="3"/>
        <v>0.154</v>
      </c>
      <c r="L59" s="27">
        <f t="shared" si="4"/>
        <v>3500</v>
      </c>
      <c r="M59" s="34" t="s">
        <v>241</v>
      </c>
      <c r="N59" s="38">
        <v>42083</v>
      </c>
      <c r="O59" s="34" t="s">
        <v>242</v>
      </c>
      <c r="P59" s="90" t="s">
        <v>243</v>
      </c>
    </row>
    <row r="60" spans="1:16" ht="14.25">
      <c r="A60" s="32"/>
      <c r="B60" s="75"/>
      <c r="C60" s="21"/>
      <c r="D60" s="32"/>
      <c r="E60" s="33"/>
      <c r="F60" s="77"/>
      <c r="G60" s="33"/>
      <c r="H60" s="34"/>
      <c r="I60" s="32"/>
      <c r="J60" s="25"/>
      <c r="K60" s="26"/>
      <c r="L60" s="27"/>
      <c r="M60" s="34"/>
      <c r="N60" s="34"/>
      <c r="O60" s="34"/>
      <c r="P60" s="33"/>
    </row>
    <row r="61" spans="1:16" ht="25.5">
      <c r="A61" s="20" t="s">
        <v>185</v>
      </c>
      <c r="B61" s="20" t="s">
        <v>244</v>
      </c>
      <c r="C61" s="23" t="s">
        <v>245</v>
      </c>
      <c r="D61" s="20"/>
      <c r="E61" s="22"/>
      <c r="F61" s="23" t="s">
        <v>246</v>
      </c>
      <c r="G61" s="22"/>
      <c r="H61" s="24">
        <v>3</v>
      </c>
      <c r="I61" s="20" t="s">
        <v>127</v>
      </c>
      <c r="J61" s="26">
        <f>53.88/100</f>
        <v>0.53880000000000006</v>
      </c>
      <c r="K61" s="26">
        <f>SUM(J61*H61)</f>
        <v>1.6164000000000001</v>
      </c>
      <c r="L61" s="27">
        <f>($L$2*H61)</f>
        <v>1500</v>
      </c>
      <c r="M61" s="34"/>
      <c r="N61" s="34"/>
      <c r="O61" s="34"/>
      <c r="P61" s="33"/>
    </row>
    <row r="62" spans="1:16" ht="14.25">
      <c r="A62" s="32"/>
      <c r="B62" s="75"/>
      <c r="C62" s="76"/>
      <c r="D62" s="32"/>
      <c r="E62" s="33"/>
      <c r="F62" s="77"/>
      <c r="G62" s="33"/>
      <c r="H62" s="34"/>
      <c r="I62" s="32"/>
      <c r="J62" s="25"/>
      <c r="K62" s="26">
        <f>SUM(J62*H62)</f>
        <v>0</v>
      </c>
      <c r="L62" s="27"/>
      <c r="M62" s="34"/>
      <c r="N62" s="34"/>
      <c r="O62" s="34"/>
      <c r="P62" s="33"/>
    </row>
    <row r="63" spans="1:16" ht="14.25">
      <c r="A63" s="32" t="s">
        <v>247</v>
      </c>
      <c r="B63" s="91" t="s">
        <v>248</v>
      </c>
      <c r="C63" s="92" t="s">
        <v>249</v>
      </c>
      <c r="D63" s="32"/>
      <c r="E63" s="33"/>
      <c r="F63" s="77" t="s">
        <v>250</v>
      </c>
      <c r="G63" s="33" t="s">
        <v>251</v>
      </c>
      <c r="H63" s="34">
        <v>1</v>
      </c>
      <c r="I63" s="32" t="s">
        <v>127</v>
      </c>
      <c r="J63" s="25">
        <v>0.76</v>
      </c>
      <c r="K63" s="26">
        <f>SUM(J63*H63)</f>
        <v>0.76</v>
      </c>
      <c r="L63" s="27">
        <f>($L$2*H63)</f>
        <v>500</v>
      </c>
      <c r="M63" s="34" t="s">
        <v>252</v>
      </c>
      <c r="N63" s="38">
        <v>42125</v>
      </c>
      <c r="O63" s="38">
        <v>42129</v>
      </c>
      <c r="P63" s="33"/>
    </row>
    <row r="64" spans="1:16" ht="28.5">
      <c r="A64" s="32" t="s">
        <v>247</v>
      </c>
      <c r="B64" s="91" t="s">
        <v>253</v>
      </c>
      <c r="C64" s="92" t="s">
        <v>254</v>
      </c>
      <c r="D64" s="32"/>
      <c r="E64" s="33"/>
      <c r="F64" s="77" t="s">
        <v>255</v>
      </c>
      <c r="G64" s="33"/>
      <c r="H64" s="34">
        <v>1</v>
      </c>
      <c r="I64" s="32" t="s">
        <v>256</v>
      </c>
      <c r="J64" s="25">
        <f>228/1500</f>
        <v>0.152</v>
      </c>
      <c r="K64" s="26">
        <f>SUM(J64*H64)</f>
        <v>0.152</v>
      </c>
      <c r="L64" s="27">
        <f>($L$2*H64)</f>
        <v>500</v>
      </c>
      <c r="M64" s="34"/>
      <c r="N64" s="34"/>
      <c r="O64" s="34"/>
      <c r="P64" s="33"/>
    </row>
    <row r="65" spans="1:16" ht="14.25">
      <c r="A65" s="32" t="s">
        <v>247</v>
      </c>
      <c r="B65" s="91" t="s">
        <v>257</v>
      </c>
      <c r="C65" s="93" t="s">
        <v>258</v>
      </c>
      <c r="D65" s="32"/>
      <c r="E65" s="33"/>
      <c r="F65" s="77" t="s">
        <v>250</v>
      </c>
      <c r="G65" s="33" t="s">
        <v>259</v>
      </c>
      <c r="H65" s="34">
        <v>1</v>
      </c>
      <c r="I65" s="32" t="s">
        <v>127</v>
      </c>
      <c r="J65" s="25">
        <f>36/1000</f>
        <v>3.5999999999999997E-2</v>
      </c>
      <c r="K65" s="26">
        <f>SUM(J65*H65)</f>
        <v>3.5999999999999997E-2</v>
      </c>
      <c r="L65" s="27">
        <f>($L$2*H65)</f>
        <v>500</v>
      </c>
      <c r="M65" s="34" t="s">
        <v>252</v>
      </c>
      <c r="N65" s="38">
        <v>42125</v>
      </c>
      <c r="O65" s="38">
        <v>42129</v>
      </c>
      <c r="P65" s="33"/>
    </row>
    <row r="66" spans="1:16" ht="28.5">
      <c r="A66" s="32"/>
      <c r="B66" s="94" t="s">
        <v>260</v>
      </c>
      <c r="C66" s="95" t="s">
        <v>261</v>
      </c>
      <c r="D66" s="32"/>
      <c r="E66" s="33"/>
      <c r="F66" s="77"/>
      <c r="G66" s="32"/>
      <c r="H66" s="34">
        <v>1.0000000000000001E-5</v>
      </c>
      <c r="I66" s="32" t="s">
        <v>127</v>
      </c>
      <c r="J66" s="32"/>
      <c r="K66" s="32"/>
      <c r="L66" s="27">
        <f>($L$2*H66)</f>
        <v>5.0000000000000001E-3</v>
      </c>
      <c r="M66" s="34"/>
      <c r="N66" s="34"/>
      <c r="O66" s="34"/>
      <c r="P66" s="33"/>
    </row>
    <row r="67" spans="1:16" ht="14.25">
      <c r="A67" s="32" t="s">
        <v>262</v>
      </c>
      <c r="B67" s="94" t="s">
        <v>263</v>
      </c>
      <c r="C67" s="95" t="s">
        <v>264</v>
      </c>
      <c r="D67" s="32"/>
      <c r="E67" s="33"/>
      <c r="F67" s="77"/>
      <c r="G67" s="33"/>
      <c r="H67" s="34">
        <v>1</v>
      </c>
      <c r="I67" s="32" t="s">
        <v>127</v>
      </c>
      <c r="J67" s="25">
        <v>0.1</v>
      </c>
      <c r="K67" s="26">
        <f>SUM(J67*H67)</f>
        <v>0.1</v>
      </c>
      <c r="L67" s="27">
        <f>($L$2*H67)</f>
        <v>500</v>
      </c>
      <c r="M67" s="34"/>
      <c r="N67" s="34"/>
      <c r="O67" s="34"/>
      <c r="P67" s="33"/>
    </row>
    <row r="68" spans="1:16" ht="14.25">
      <c r="A68" s="32"/>
      <c r="B68" s="32"/>
      <c r="C68" s="77"/>
      <c r="D68" s="32"/>
      <c r="E68" s="33"/>
      <c r="F68" s="77"/>
      <c r="G68" s="32"/>
      <c r="H68" s="32"/>
      <c r="I68" s="32"/>
      <c r="J68" s="32"/>
      <c r="K68" s="32"/>
      <c r="L68" s="96"/>
      <c r="M68" s="34"/>
      <c r="N68" s="34"/>
      <c r="O68" s="34"/>
      <c r="P68" s="33"/>
    </row>
    <row r="69" spans="1:16" ht="14.25">
      <c r="A69" s="32"/>
      <c r="B69" s="32"/>
      <c r="C69" s="97"/>
      <c r="D69" s="32"/>
      <c r="E69" s="33"/>
      <c r="F69" s="77"/>
      <c r="G69" s="33"/>
      <c r="H69" s="34"/>
      <c r="I69" s="32"/>
      <c r="J69" s="25"/>
      <c r="K69" s="26"/>
      <c r="L69" s="96"/>
      <c r="M69" s="34"/>
      <c r="N69" s="34"/>
      <c r="O69" s="34"/>
      <c r="P69" s="33"/>
    </row>
    <row r="70" spans="1:16" ht="14.25">
      <c r="A70" s="32"/>
      <c r="B70" s="32"/>
      <c r="C70" s="77"/>
      <c r="D70" s="32"/>
      <c r="E70" s="33"/>
      <c r="F70" s="77"/>
      <c r="G70" s="33"/>
      <c r="H70" s="34"/>
      <c r="I70" s="32"/>
      <c r="J70" s="25"/>
      <c r="K70" s="98">
        <f>SUM(K3:K66)</f>
        <v>76.176931000656154</v>
      </c>
      <c r="L70" s="96"/>
      <c r="M70" s="34"/>
      <c r="N70" s="34"/>
      <c r="O70" s="34"/>
      <c r="P70" s="33"/>
    </row>
    <row r="71" spans="1:16" ht="14.25">
      <c r="A71" s="32"/>
      <c r="B71" s="32"/>
      <c r="C71" s="77"/>
      <c r="D71" s="32"/>
      <c r="E71" s="33"/>
      <c r="F71" s="77"/>
      <c r="G71" s="33"/>
      <c r="H71" s="34"/>
      <c r="I71" s="32"/>
      <c r="J71" s="25"/>
      <c r="K71" s="26">
        <f t="shared" ref="K71:K91" si="5">SUM(J71*H71)</f>
        <v>0</v>
      </c>
      <c r="L71" s="96"/>
      <c r="M71" s="34"/>
      <c r="N71" s="34"/>
      <c r="O71" s="34"/>
      <c r="P71" s="33"/>
    </row>
    <row r="72" spans="1:16" ht="14.25">
      <c r="A72" s="32"/>
      <c r="B72" s="32"/>
      <c r="C72" s="77"/>
      <c r="D72" s="32"/>
      <c r="E72" s="33"/>
      <c r="F72" s="77"/>
      <c r="G72" s="33"/>
      <c r="H72" s="34"/>
      <c r="I72" s="32"/>
      <c r="J72" s="32"/>
      <c r="K72" s="26">
        <f t="shared" si="5"/>
        <v>0</v>
      </c>
      <c r="L72" s="32"/>
      <c r="M72" s="34"/>
      <c r="N72" s="34"/>
      <c r="O72" s="34"/>
      <c r="P72" s="33"/>
    </row>
    <row r="73" spans="1:16" ht="14.25">
      <c r="A73" s="32"/>
      <c r="B73" s="32"/>
      <c r="C73" s="92" t="s">
        <v>265</v>
      </c>
      <c r="D73" s="32"/>
      <c r="E73" s="33"/>
      <c r="F73" s="77"/>
      <c r="G73" s="33"/>
      <c r="H73" s="34"/>
      <c r="I73" s="32"/>
      <c r="J73" s="32"/>
      <c r="K73" s="26">
        <f t="shared" si="5"/>
        <v>0</v>
      </c>
      <c r="L73" s="32"/>
      <c r="M73" s="34"/>
      <c r="N73" s="34"/>
      <c r="O73" s="34"/>
      <c r="P73" s="33"/>
    </row>
    <row r="74" spans="1:16" ht="14.25">
      <c r="A74" s="32"/>
      <c r="B74" s="32"/>
      <c r="C74" s="95" t="s">
        <v>266</v>
      </c>
      <c r="D74" s="32"/>
      <c r="E74" s="33"/>
      <c r="F74" s="77"/>
      <c r="G74" s="33"/>
      <c r="H74" s="34"/>
      <c r="I74" s="32"/>
      <c r="J74" s="32"/>
      <c r="K74" s="26">
        <f t="shared" si="5"/>
        <v>0</v>
      </c>
      <c r="L74" s="32"/>
      <c r="M74" s="34"/>
      <c r="N74" s="34"/>
      <c r="O74" s="34"/>
      <c r="P74" s="33"/>
    </row>
    <row r="75" spans="1:16" ht="14.25">
      <c r="K75" s="14">
        <f t="shared" si="5"/>
        <v>0</v>
      </c>
    </row>
    <row r="76" spans="1:16" ht="14.25">
      <c r="K76" s="14">
        <f t="shared" si="5"/>
        <v>0</v>
      </c>
    </row>
    <row r="77" spans="1:16" ht="14.25">
      <c r="K77" s="14">
        <f t="shared" si="5"/>
        <v>0</v>
      </c>
    </row>
    <row r="78" spans="1:16" ht="14.25">
      <c r="K78" s="14">
        <f t="shared" si="5"/>
        <v>0</v>
      </c>
    </row>
    <row r="79" spans="1:16" ht="14.25">
      <c r="K79" s="14">
        <f t="shared" si="5"/>
        <v>0</v>
      </c>
    </row>
    <row r="80" spans="1:16" ht="14.25">
      <c r="K80" s="14">
        <f t="shared" si="5"/>
        <v>0</v>
      </c>
    </row>
    <row r="81" spans="11:11" ht="14.25">
      <c r="K81" s="14">
        <f t="shared" si="5"/>
        <v>0</v>
      </c>
    </row>
    <row r="82" spans="11:11" ht="14.25">
      <c r="K82" s="14">
        <f t="shared" si="5"/>
        <v>0</v>
      </c>
    </row>
    <row r="83" spans="11:11" ht="14.25">
      <c r="K83" s="14">
        <f t="shared" si="5"/>
        <v>0</v>
      </c>
    </row>
    <row r="84" spans="11:11" ht="14.25">
      <c r="K84" s="14">
        <f t="shared" si="5"/>
        <v>0</v>
      </c>
    </row>
    <row r="85" spans="11:11" ht="14.25">
      <c r="K85" s="14">
        <f t="shared" si="5"/>
        <v>0</v>
      </c>
    </row>
    <row r="86" spans="11:11" ht="14.25">
      <c r="K86" s="14">
        <f t="shared" si="5"/>
        <v>0</v>
      </c>
    </row>
    <row r="87" spans="11:11" ht="14.25">
      <c r="K87" s="14">
        <f t="shared" si="5"/>
        <v>0</v>
      </c>
    </row>
    <row r="88" spans="11:11" ht="14.25">
      <c r="K88" s="14">
        <f t="shared" si="5"/>
        <v>0</v>
      </c>
    </row>
    <row r="89" spans="11:11" ht="14.25">
      <c r="K89" s="14">
        <f t="shared" si="5"/>
        <v>0</v>
      </c>
    </row>
    <row r="90" spans="11:11" ht="14.25">
      <c r="K90" s="14">
        <f t="shared" si="5"/>
        <v>0</v>
      </c>
    </row>
    <row r="91" spans="11:11" ht="14.25">
      <c r="K91" s="14">
        <f t="shared" si="5"/>
        <v>0</v>
      </c>
    </row>
  </sheetData>
  <pageMargins left="0.1" right="0.1" top="0.49370000000000008" bottom="0.49370000000000008" header="0.1" footer="0.1"/>
  <pageSetup paperSize="0" scale="70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81</cp:revision>
  <cp:lastPrinted>2015-01-20T13:40:18Z</cp:lastPrinted>
  <dcterms:created xsi:type="dcterms:W3CDTF">2014-08-26T07:42:22Z</dcterms:created>
  <dcterms:modified xsi:type="dcterms:W3CDTF">2020-05-05T16:55:16Z</dcterms:modified>
</cp:coreProperties>
</file>