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Dually_v2\production_docs\"/>
    </mc:Choice>
  </mc:AlternateContent>
  <xr:revisionPtr revIDLastSave="0" documentId="8_{1A14083E-F316-4CE9-8C07-9580C01D04EC}" xr6:coauthVersionLast="45" xr6:coauthVersionMax="45" xr10:uidLastSave="{00000000-0000-0000-0000-000000000000}"/>
  <bookViews>
    <workbookView xWindow="-120" yWindow="-120" windowWidth="29040" windowHeight="15840"/>
  </bookViews>
  <sheets>
    <sheet name="BOM - Order" sheetId="1" r:id="rId1"/>
    <sheet name="OLD - Don't Use" sheetId="2" r:id="rId2"/>
  </sheets>
  <definedNames>
    <definedName name="_xlnm.Print_Area" localSheetId="1">'OLD - Don''t Use'!$A$1:$P$59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2" l="1"/>
  <c r="K56" i="2"/>
  <c r="M55" i="2"/>
  <c r="K55" i="2"/>
  <c r="L53" i="2"/>
  <c r="M53" i="2" s="1"/>
  <c r="K53" i="2"/>
  <c r="T53" i="2" s="1"/>
  <c r="M52" i="2"/>
  <c r="K52" i="2"/>
  <c r="M46" i="2"/>
  <c r="K46" i="2"/>
  <c r="M45" i="2"/>
  <c r="K45" i="2"/>
  <c r="M44" i="2"/>
  <c r="K44" i="2"/>
  <c r="M43" i="2"/>
  <c r="K43" i="2"/>
  <c r="L42" i="2"/>
  <c r="M42" i="2" s="1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3" i="2"/>
  <c r="K23" i="2"/>
  <c r="M20" i="2"/>
  <c r="K20" i="2"/>
  <c r="M19" i="2"/>
  <c r="K19" i="2"/>
  <c r="M18" i="2"/>
  <c r="K18" i="2"/>
  <c r="M17" i="2"/>
  <c r="K17" i="2"/>
  <c r="M12" i="2"/>
  <c r="L12" i="2"/>
  <c r="K12" i="2"/>
  <c r="L11" i="2"/>
  <c r="M11" i="2" s="1"/>
  <c r="K11" i="2"/>
  <c r="L10" i="2"/>
  <c r="M10" i="2" s="1"/>
  <c r="K10" i="2"/>
  <c r="L9" i="2"/>
  <c r="M9" i="2" s="1"/>
  <c r="K9" i="2"/>
  <c r="L8" i="2"/>
  <c r="M8" i="2" s="1"/>
  <c r="K8" i="2"/>
  <c r="M7" i="2"/>
  <c r="L7" i="2"/>
  <c r="K7" i="2"/>
  <c r="M6" i="2"/>
  <c r="L6" i="2"/>
  <c r="K6" i="2"/>
  <c r="M5" i="2"/>
  <c r="L5" i="2"/>
  <c r="K5" i="2"/>
  <c r="M4" i="2"/>
  <c r="K4" i="2"/>
  <c r="M3" i="2"/>
  <c r="K3" i="2"/>
  <c r="H108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10" i="1" s="1"/>
  <c r="J3" i="1"/>
  <c r="J106" i="1" l="1"/>
  <c r="M58" i="2"/>
  <c r="J107" i="1"/>
  <c r="J105" i="1"/>
  <c r="J108" i="1"/>
  <c r="J109" i="1"/>
</calcChain>
</file>

<file path=xl/comments1.xml><?xml version="1.0" encoding="utf-8"?>
<comments xmlns="http://schemas.openxmlformats.org/spreadsheetml/2006/main">
  <authors>
    <author/>
  </authors>
  <commentList>
    <comment ref="F42" authorId="0" shapeId="0">
      <text>
        <r>
          <rPr>
            <sz val="10"/>
            <color theme="1"/>
            <rFont val="Liberation Sans"/>
          </rPr>
          <t>Rfq fastenal</t>
        </r>
      </text>
    </comment>
  </commentList>
</comments>
</file>

<file path=xl/sharedStrings.xml><?xml version="1.0" encoding="utf-8"?>
<sst xmlns="http://schemas.openxmlformats.org/spreadsheetml/2006/main" count="948" uniqueCount="380">
  <si>
    <t>Longfin BOM</t>
  </si>
  <si>
    <t>QTY TO BUILD</t>
  </si>
  <si>
    <t>Category</t>
  </si>
  <si>
    <t>AO Part #</t>
  </si>
  <si>
    <t>Part Name</t>
  </si>
  <si>
    <t>Manufacturer</t>
  </si>
  <si>
    <t>Distributor</t>
  </si>
  <si>
    <t>Dis PN</t>
  </si>
  <si>
    <t>Qty</t>
  </si>
  <si>
    <t>UOM</t>
  </si>
  <si>
    <t>Qty to order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</si>
  <si>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</si>
  <si>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</si>
  <si>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</si>
  <si>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</si>
  <si>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</si>
  <si>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</si>
  <si>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</si>
  <si>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</si>
  <si>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</si>
  <si>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</si>
  <si>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</si>
  <si>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</si>
  <si>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</si>
  <si>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</si>
  <si>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</si>
  <si>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PP-GP0200</t>
  </si>
  <si>
    <t>Flexystruder Body V2.0 - for hexagon, Green</t>
  </si>
  <si>
    <t>PP-GP0193</t>
  </si>
  <si>
    <t>Wade Reloaded Idler Block v1.4, Taz &amp; Mini</t>
  </si>
  <si>
    <t>PP-GP0191</t>
  </si>
  <si>
    <t>Herringbone Large Gear v1.3, Lulzbot green</t>
  </si>
  <si>
    <t>PP-GP0061</t>
  </si>
  <si>
    <t>Herringbone Large Gear v1.3, Black</t>
  </si>
  <si>
    <t>PP-GP0091</t>
  </si>
  <si>
    <t>extruder_latch_v2.0</t>
  </si>
  <si>
    <t>PP-GP0192</t>
  </si>
  <si>
    <t>Herringbone Small Gear v1.1, Lulzbot green</t>
  </si>
  <si>
    <t>PP-GP0062</t>
  </si>
  <si>
    <t>Herringbone Small Gear v1.1, Black</t>
  </si>
  <si>
    <t>PP-GP0060</t>
  </si>
  <si>
    <t>Extruder Washer v3.0, Taz</t>
  </si>
  <si>
    <t>PP-GP0109</t>
  </si>
  <si>
    <t>Spool Arm, TAZ</t>
  </si>
  <si>
    <t>PP-GP0074</t>
  </si>
  <si>
    <t>feed_tube spinner</t>
  </si>
  <si>
    <t>PP-GP0203</t>
  </si>
  <si>
    <t>T-nut holding jig, Dual Extruder 2.0</t>
  </si>
  <si>
    <t>Hardware</t>
  </si>
  <si>
    <t>HD-MS0031</t>
  </si>
  <si>
    <t>Thumb Screw Knob for M4 SHCS, Black</t>
  </si>
  <si>
    <t>Timberline</t>
  </si>
  <si>
    <t>HD-BT0052</t>
  </si>
  <si>
    <t>M4 x 55 Bolt, SHCS Black-Oxide</t>
  </si>
  <si>
    <t>Fastenal</t>
  </si>
  <si>
    <t>HD-NT0004</t>
  </si>
  <si>
    <t>M3 Nut, Zinc Plated</t>
  </si>
  <si>
    <t>HD-BT0012</t>
  </si>
  <si>
    <t>M3 Set Screw (Grub Screw)</t>
  </si>
  <si>
    <t>HD-MS0030</t>
  </si>
  <si>
    <t>M3-.5 3.8mm Heatset Insert</t>
  </si>
  <si>
    <t>C.E.H.</t>
  </si>
  <si>
    <t>HD-BT0039</t>
  </si>
  <si>
    <t>M3 x 12 Bolt, SHCS Black-Oxide</t>
  </si>
  <si>
    <t>HD-BT0135</t>
  </si>
  <si>
    <t>M3 x 25 Bolt, FHCS Black-Oxide</t>
  </si>
  <si>
    <t>Mcmaster</t>
  </si>
  <si>
    <t>delivered</t>
  </si>
  <si>
    <t>HD-BT0041</t>
  </si>
  <si>
    <t>M3 x 25 Bolt, SHCS Black-Oxide</t>
  </si>
  <si>
    <t>HD-WA0001</t>
  </si>
  <si>
    <t>M3 Washer, Steel, Zinc Plated</t>
  </si>
  <si>
    <t>HD-BT0046</t>
  </si>
  <si>
    <t>M4 x 16 Bolt, SHCS Black-Oxide</t>
  </si>
  <si>
    <t>91290A154</t>
  </si>
  <si>
    <t>HD-WA0005</t>
  </si>
  <si>
    <t>M4 Washer</t>
  </si>
  <si>
    <t xml:space="preserve"> </t>
  </si>
  <si>
    <t>HD-NT0011</t>
  </si>
  <si>
    <t>M4 Nut,Zinc-Plated Steel</t>
  </si>
  <si>
    <t>HD-BT0108</t>
  </si>
  <si>
    <t>Hobbed, M8 x 50 Bolt, 26mm offset</t>
  </si>
  <si>
    <t>Quattro</t>
  </si>
  <si>
    <t>HD-NT0002</t>
  </si>
  <si>
    <t>M8 Nyloc Nut, Zinc Plated</t>
  </si>
  <si>
    <t>HD-WA0008</t>
  </si>
  <si>
    <t>M8 shim washer - .5mm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</si>
  <si>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</si>
  <si>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</si>
  <si>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</si>
  <si>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</si>
  <si>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</si>
  <si>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</si>
  <si>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HD-BT0119</t>
  </si>
  <si>
    <t>M3 x 8 FHCS, black oxide</t>
  </si>
  <si>
    <t>91294A128</t>
  </si>
  <si>
    <t>HD-BT0007</t>
  </si>
  <si>
    <t>M3 x 20 SCHS, black-oxide</t>
  </si>
  <si>
    <t>91290A123</t>
  </si>
  <si>
    <t>HD-MS0230</t>
  </si>
  <si>
    <t>M2 x 6mm SCHS, black-oxide</t>
  </si>
  <si>
    <t>HD-NT0016</t>
  </si>
  <si>
    <t>M5 Nut, Steel, Zinc Plated, thin (jam nut)</t>
  </si>
  <si>
    <t>90695A037</t>
  </si>
  <si>
    <t>Mechanical</t>
  </si>
  <si>
    <t>HD-MS0282</t>
  </si>
  <si>
    <t>608-2RS ABEC3/C3 Rubber Sealed Bearing – BLACK</t>
  </si>
  <si>
    <t>JSB</t>
  </si>
  <si>
    <t>HD-MS0158</t>
  </si>
  <si>
    <t>M5-.8 6.7mm Heatset Insert</t>
  </si>
  <si>
    <t>HD-BT0153</t>
  </si>
  <si>
    <t>M5 X 20 SCHS, Stainless</t>
  </si>
  <si>
    <t>92290A242</t>
  </si>
  <si>
    <t>confirmed</t>
  </si>
  <si>
    <t>HD-BT0073</t>
  </si>
  <si>
    <t>M5 x 10mm BHCS, black-oxide</t>
  </si>
  <si>
    <t>HD-BT0049</t>
  </si>
  <si>
    <t>M5 x 14 Bolt, SHCS Black_Oxide</t>
  </si>
  <si>
    <t>HD-MS0027</t>
  </si>
  <si>
    <t>Spring, Extruder, 6mm OD, 0.8mm WD, 9.7mm FL</t>
  </si>
  <si>
    <t>Associated Spring</t>
  </si>
  <si>
    <t>C0240-032-0380-M</t>
  </si>
  <si>
    <t>PO12069</t>
  </si>
  <si>
    <t>ordered with uaru, javelin, brambling BOM. KG</t>
  </si>
  <si>
    <t>HD-RD0004</t>
  </si>
  <si>
    <t>8mm Smooth Rod x 18-19mm</t>
  </si>
  <si>
    <t>MBK</t>
  </si>
  <si>
    <t>HE-SH0041</t>
  </si>
  <si>
    <t>Reprap Modified Hexagon Hotend, Lulzbot Edition, 3.0mm Filament, .6mm Nozzle</t>
  </si>
  <si>
    <t>HD-MS0062</t>
  </si>
  <si>
    <t>Metric Aluminum Unthreaded Spacer, 8MM OD, 8MM Length, M5 Screw Size</t>
  </si>
  <si>
    <t>HD-TB0007</t>
  </si>
  <si>
    <t>Feed Tube, PTFE</t>
  </si>
  <si>
    <t>Professional Plastics</t>
  </si>
  <si>
    <t>5239K12</t>
  </si>
  <si>
    <t>mm</t>
  </si>
  <si>
    <t>HD-WA0007</t>
  </si>
  <si>
    <t>M5 Washer, Steel, Zinc Plated</t>
  </si>
  <si>
    <t>HD-MS0059</t>
  </si>
  <si>
    <t>Standard Nylon Cable Tie 7-1/2" L, 1-7/8" Bundle Dia, 50#Tensile Strg, Black</t>
  </si>
  <si>
    <t>HD-NT0044</t>
  </si>
  <si>
    <t>Post insertion M5 T-nut for 20mm extrusion</t>
  </si>
  <si>
    <t>Post assembly M5 T-nut</t>
  </si>
  <si>
    <t>Misumi</t>
  </si>
  <si>
    <t>HN-TAP5</t>
  </si>
  <si>
    <t>PP-MP0085</t>
  </si>
  <si>
    <t>Bed finger</t>
  </si>
  <si>
    <t>PP-MP0087</t>
  </si>
  <si>
    <t>Hex dual mount plate</t>
  </si>
  <si>
    <t>PP-MP0086</t>
  </si>
  <si>
    <t>Dual lower bracket</t>
  </si>
  <si>
    <t>Electronic</t>
  </si>
  <si>
    <t>EL-FA0011</t>
  </si>
  <si>
    <t>FAN,24VDC,Sleeve,5.75CFM,40X40X10MM,60mA 6000RPM,1.44W,280MM LEADS,CE/RoHS</t>
  </si>
  <si>
    <t>Kysan</t>
  </si>
  <si>
    <t>TF4010-24H-S</t>
  </si>
  <si>
    <t>EL-FA0020</t>
  </si>
  <si>
    <t>RFB2008 Micro Blower with 30awg wire that is 250mm long</t>
  </si>
  <si>
    <t>Pelonis</t>
  </si>
  <si>
    <t>EL-MS0014</t>
  </si>
  <si>
    <t>Wire ferrules – 1.5mm^2 – 7mm</t>
  </si>
  <si>
    <t>9681K21</t>
  </si>
  <si>
    <t>HD-TB0032</t>
  </si>
  <si>
    <t>Flexible Polyolefin Heat Shrink Tubing 1/8" ID Before, 1/16" ID After, 100', Black</t>
  </si>
  <si>
    <t>EDC</t>
  </si>
  <si>
    <t>84-01250</t>
  </si>
  <si>
    <t>McMaster-Carr</t>
  </si>
  <si>
    <t>7856K33</t>
  </si>
  <si>
    <t>EL-WR0103</t>
  </si>
  <si>
    <t>24 AWG Red wire</t>
  </si>
  <si>
    <t>EL-WR0105</t>
  </si>
  <si>
    <t>24 AWG Black Wire</t>
  </si>
  <si>
    <t>EL-MS0073</t>
  </si>
  <si>
    <t>1/4” Black panduit wire wrap</t>
  </si>
  <si>
    <t>Electronics Distributors Corp</t>
  </si>
  <si>
    <t>EL-MT0017</t>
  </si>
  <si>
    <t>Half Height NEMA 17 Stepper Motor, wires cut to 150mm</t>
  </si>
  <si>
    <t>Changzhou</t>
  </si>
  <si>
    <t>SY42STH33-1504A</t>
  </si>
  <si>
    <t>TL-CS0083</t>
  </si>
  <si>
    <t>EMI/RFI-Shield Heat-Shrink Tubing 3/16" ID Before, 3/32" ID After, 48" L, Black, cut to 50mm</t>
  </si>
  <si>
    <t>Allcable</t>
  </si>
  <si>
    <t>7937K31</t>
  </si>
  <si>
    <t>EL-MS0205</t>
  </si>
  <si>
    <t>CONN TERM MALE 22-24AWG TIN</t>
  </si>
  <si>
    <t>Heilind</t>
  </si>
  <si>
    <t>WM2517TR-ND</t>
  </si>
  <si>
    <t>EL-MS0212</t>
  </si>
  <si>
    <t>CONN PIN 24-30AWG CRIMP TIN</t>
  </si>
  <si>
    <t>MOL16-02-0108</t>
  </si>
  <si>
    <t>Consumable</t>
  </si>
  <si>
    <t>TL-CS0116</t>
  </si>
  <si>
    <t>Saunders UHU Glue Stick, 0.74 oz., White</t>
  </si>
  <si>
    <t>Amazon</t>
  </si>
  <si>
    <t>TO-CS0107</t>
  </si>
  <si>
    <t>Loctite® 262™ Threadlocker High Strength 50ML Bottle</t>
  </si>
  <si>
    <t>Uline</t>
  </si>
  <si>
    <t>S-15893</t>
  </si>
  <si>
    <t>g</t>
  </si>
  <si>
    <t>TL-CS0040</t>
  </si>
  <si>
    <t>Extreme-Temperature Pipe Sealant &amp; Threadlocker, 4 oz bottle, blue</t>
  </si>
  <si>
    <t>7604A55</t>
  </si>
  <si>
    <t>HD-TB0006</t>
  </si>
  <si>
    <t>PTFE tube, 1/4” OD x 1/8” ID, for fabrication</t>
  </si>
  <si>
    <t>8547K23</t>
  </si>
  <si>
    <t>EL-MS0251</t>
  </si>
  <si>
    <t>CONN HOUSING 16POS .100 DUAL</t>
  </si>
  <si>
    <t>Molex</t>
  </si>
  <si>
    <t>WM2525-ND</t>
  </si>
  <si>
    <t>EL-MS0139</t>
  </si>
  <si>
    <t>3/8” Corrugated Wrap-Around Sleeving</t>
  </si>
  <si>
    <t>EL-WR0104</t>
  </si>
  <si>
    <t>24AWG Orange wire</t>
  </si>
  <si>
    <t>EL-WR0099</t>
  </si>
  <si>
    <t>Shielded 22AWG UL2464 4 Cond</t>
  </si>
  <si>
    <t>EL-MS0059</t>
  </si>
  <si>
    <t>CONN TERM Female 22-24AWG</t>
  </si>
  <si>
    <t>EL-MS0131</t>
  </si>
  <si>
    <t>CONN, PLUG, 14 POS</t>
  </si>
  <si>
    <t>EL-MS0123</t>
  </si>
  <si>
    <t>CONN PIN 0.062 24-26 AWG Tin Crimp</t>
  </si>
  <si>
    <t>TTI</t>
  </si>
  <si>
    <t>A31991TR-ND</t>
  </si>
  <si>
    <t>EL-MS0129</t>
  </si>
  <si>
    <t>CONN Cable clamp CPC size 17 black</t>
  </si>
  <si>
    <t>A32516-ND</t>
  </si>
  <si>
    <t>EL-MS0210</t>
  </si>
  <si>
    <t>CONN RING UNINS 15-20AWG #M3</t>
  </si>
  <si>
    <t>160344-2</t>
  </si>
  <si>
    <t>Digikey</t>
  </si>
  <si>
    <t>A107160CT-ND</t>
  </si>
  <si>
    <t>EL-WR0040</t>
  </si>
  <si>
    <t>Wire - Single Conductor 20AWG SOLID PTFE, RED</t>
  </si>
  <si>
    <t>Mouser / Allcable</t>
  </si>
  <si>
    <t>602-2856/1-100-03</t>
  </si>
  <si>
    <t>HD-WA0035</t>
  </si>
  <si>
    <t>Metric 18-8 Stainless Steel External Serrated Lock Washer, M3 Screw Size, 6mm OD, 0.4mm min Thick</t>
  </si>
  <si>
    <t>11511313</t>
  </si>
  <si>
    <t>Mcmaster / Fastenal</t>
  </si>
  <si>
    <t>91120A120</t>
  </si>
  <si>
    <t>PC-CN0001</t>
  </si>
  <si>
    <t>CONN Housing 2 POS .100 W/ latch</t>
  </si>
  <si>
    <t>EL-MS0124</t>
  </si>
  <si>
    <t>20-24 AWG Sockets for Receptacle</t>
  </si>
  <si>
    <t>Digi-Key/Heilind</t>
  </si>
  <si>
    <t>pcs</t>
  </si>
  <si>
    <t>EL-MS0061</t>
  </si>
  <si>
    <t>Conn Housing Male 4POS .100</t>
  </si>
  <si>
    <t>WM2535-ND</t>
  </si>
  <si>
    <t>C2065R-1000-ND</t>
  </si>
  <si>
    <t>EL-WR0123</t>
  </si>
  <si>
    <t>16AWG Stranded – White</t>
  </si>
  <si>
    <t>C2065A.21.02</t>
  </si>
  <si>
    <t>Digikey / Allcable</t>
  </si>
  <si>
    <t>C2065W-1000-ND</t>
  </si>
  <si>
    <t>C2065B-1000-ND</t>
  </si>
  <si>
    <t>EL-WR0119</t>
  </si>
  <si>
    <t>24AWG Stranded – Green</t>
  </si>
  <si>
    <t>C2015A.21.06</t>
  </si>
  <si>
    <t>C2015G-1000-ND</t>
  </si>
  <si>
    <t>C2015A-1000-ND</t>
  </si>
  <si>
    <t>Shipping</t>
  </si>
  <si>
    <t>SH-PG0063</t>
  </si>
  <si>
    <t>8 x 7 x 6" Indestructo Mailers 100/800</t>
  </si>
  <si>
    <t>S-15087</t>
  </si>
  <si>
    <t>SH-PA0019</t>
  </si>
  <si>
    <t>Bubble 1/8x48x750 perf 12" slit 2-24" rolls</t>
  </si>
  <si>
    <t>Shipper Supply</t>
  </si>
  <si>
    <t>sheet</t>
  </si>
  <si>
    <t>SH-PG0004</t>
  </si>
  <si>
    <t>8 x 8" 2 Mil Reclosable Polypropylene Bags</t>
  </si>
  <si>
    <t>S-1699</t>
  </si>
  <si>
    <t>SH-PA0039</t>
  </si>
  <si>
    <t>Roll of 48"x1/4" Thick Foam, Split at 12" - 225 feet Per Roll</t>
  </si>
  <si>
    <t>Label</t>
  </si>
  <si>
    <t>DC-LB0074</t>
  </si>
  <si>
    <t>Label, LulzBot TAZ FlexyDually Tool Head v2c, 0.6 Nozzle, Front</t>
  </si>
  <si>
    <t>Sticker Giant</t>
  </si>
  <si>
    <t>DC-LB0075</t>
  </si>
  <si>
    <t>Label, LulzBot TAZ FlexyDually Tool Head v2c, 0.6 Nozzle, Back</t>
  </si>
  <si>
    <t>Documentation</t>
  </si>
  <si>
    <t>DC-MS0047</t>
  </si>
  <si>
    <t>v2 Tool Head Instruction Card</t>
  </si>
  <si>
    <t>Sample</t>
  </si>
  <si>
    <t>RM-TE0002</t>
  </si>
  <si>
    <t>Midnight NinjaFlex™ TPE Filament, 3mm, 0.75kg</t>
  </si>
  <si>
    <t>Fenner Drives</t>
  </si>
  <si>
    <t>RM-AB0096</t>
  </si>
  <si>
    <t>LulzBot Green ABS 3mm Filament, 5lb Reel</t>
  </si>
  <si>
    <t>Village</t>
  </si>
  <si>
    <t>DC-LB0084</t>
  </si>
  <si>
    <t>LulzBot TAZ FlexyDually v2 Serial Number Label</t>
  </si>
  <si>
    <t>These were added after the initial order – sent to Toni directly</t>
  </si>
  <si>
    <t>Don't order red</t>
  </si>
  <si>
    <t xml:space="preserve">Dual Extruder BOM cost  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</si>
  <si>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</si>
  <si>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</si>
  <si>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</si>
  <si>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</si>
  <si>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</si>
  <si>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</si>
  <si>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</si>
  <si>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herringbone_large_gear</t>
  </si>
  <si>
    <t>extruder_latch</t>
  </si>
  <si>
    <t>herringbone_small_gear</t>
  </si>
  <si>
    <t>Wade Reloaded Bearing Washer</t>
  </si>
  <si>
    <t>PP-GP0162</t>
  </si>
  <si>
    <t>Spool Arm, Blue</t>
  </si>
  <si>
    <t>dual_fan_shroud</t>
  </si>
  <si>
    <t>dual_lower_plate_v0.4</t>
  </si>
  <si>
    <t>dual_hex_mount_plate_v0.2</t>
  </si>
  <si>
    <t>McMaster-Carr Supply Company</t>
  </si>
  <si>
    <t>91175A062</t>
  </si>
  <si>
    <t>91290A187</t>
  </si>
  <si>
    <t>small herringbone gear, extruder idler</t>
  </si>
  <si>
    <t>90591A121</t>
  </si>
  <si>
    <t>extruder, rods and switches</t>
  </si>
  <si>
    <t>91390A100</t>
  </si>
  <si>
    <t>M2 x 6 Bolt, SCHS Black-Oxide</t>
  </si>
  <si>
    <t>PP-MP0066</t>
  </si>
  <si>
    <t>Metric Brass Heat-Set Insert for Plastics, Tapered, M2-.4 Internal Thread, 2.9MM Length</t>
  </si>
  <si>
    <t>91290A117</t>
  </si>
  <si>
    <t>M3 x 20 Bolt, SHCS</t>
  </si>
  <si>
    <t>extruder; bed mount, z-hard stop</t>
  </si>
  <si>
    <t>91290A125</t>
  </si>
  <si>
    <t>91166A210</t>
  </si>
  <si>
    <t>HD-BT0010</t>
  </si>
  <si>
    <t>M4 x 20 Bolt, SHCS Black-Oxide</t>
  </si>
  <si>
    <t>Extruder/Buda</t>
  </si>
  <si>
    <t>91290A168</t>
  </si>
  <si>
    <t>91166A230</t>
  </si>
  <si>
    <t>extruder/buda</t>
  </si>
  <si>
    <t>90591A141</t>
  </si>
  <si>
    <t>Hobbed Bolt, M8 x 50mm Hex head, 26mm offset, Stainless Steel</t>
  </si>
  <si>
    <t>bearings, extruder</t>
  </si>
  <si>
    <t>90576A117</t>
  </si>
  <si>
    <t>extruder, spooler,bearings</t>
  </si>
  <si>
    <t>91166A270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</si>
  <si>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</si>
  <si>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</si>
  <si>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</si>
  <si>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</si>
  <si>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</si>
  <si>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</si>
  <si>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</si>
  <si>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</si>
  <si>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</si>
  <si>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</si>
  <si>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</si>
  <si>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</si>
  <si>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</si>
  <si>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</si>
  <si>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</si>
  <si>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</si>
  <si>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</si>
  <si>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</si>
  <si>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</si>
  <si>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</si>
  <si>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91166A240</t>
  </si>
  <si>
    <t>HD-MS0058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</si>
  <si>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</si>
  <si>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</si>
  <si>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</si>
  <si>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</si>
  <si>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</si>
  <si>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7130K59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</si>
  <si>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</si>
  <si>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</si>
  <si>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</si>
  <si>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</si>
  <si>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</si>
  <si>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</si>
  <si>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</si>
  <si>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Feet</t>
  </si>
  <si>
    <t>TL-CS0129</t>
  </si>
  <si>
    <t>Interference-Shielding Heat-Shrink Tubing, 3/8" ID Before, 3/16" ID After, 48" Long, Black</t>
  </si>
  <si>
    <t>7937K33</t>
  </si>
  <si>
    <t>Might Change</t>
  </si>
  <si>
    <t>Will Change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</si>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</sst>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5" formatCode="mm/dd/yy"/>
    <numFmt numFmtId="166" formatCode="&quot;$&quot;#,##0.00;[Red]&quot;-&quot;&quot;$&quot;#,##0.00;"/>
  </numFmts>
  <fonts count="35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sz val="14"/>
      <color rgb="FFFF0000"/>
      <name val="Liberation Sans"/>
    </font>
    <font>
      <sz val="14"/>
      <color theme="1"/>
      <name val="Liberation Sans"/>
    </font>
    <font>
      <sz val="11"/>
      <color rgb="FFFF0000"/>
      <name val="Liberation Sans"/>
    </font>
    <font>
      <b/>
      <sz val="12"/>
      <color theme="1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sz val="11"/>
      <color theme="1"/>
      <name val="Arial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Liberation Sans"/>
    </font>
    <font>
      <sz val="11"/>
      <color rgb="FF000000"/>
      <name val="Arial1"/>
    </font>
    <font>
      <sz val="10"/>
      <color theme="1"/>
      <name val="Arial1"/>
    </font>
    <font>
      <sz val="10"/>
      <color theme="1"/>
      <name val="Liberation Sans"/>
    </font>
    <font>
      <sz val="10.5"/>
      <color theme="1"/>
      <name val="Liberation Sans"/>
    </font>
    <font>
      <sz val="10.5"/>
      <color rgb="FF000000"/>
      <name val="Liberation Sans"/>
    </font>
    <font>
      <b/>
      <sz val="10"/>
      <color theme="1"/>
      <name val="Arial"/>
      <family val="2"/>
    </font>
    <font>
      <sz val="10"/>
      <color rgb="FF000000"/>
      <name val="Cumberland AMT"/>
    </font>
    <font>
      <sz val="11"/>
      <color rgb="FF000000"/>
      <name val="Arial"/>
      <family val="2"/>
    </font>
    <font>
      <sz val="11"/>
      <color rgb="FF000000"/>
      <name val="Liberation Sans"/>
    </font>
    <font>
      <b/>
      <sz val="10"/>
      <color rgb="FF800000"/>
      <name val="Arial1"/>
    </font>
    <font>
      <b/>
      <sz val="10.5"/>
      <color rgb="FFFFFFFF"/>
      <name val="Liberation Sans"/>
    </font>
    <font>
      <b/>
      <sz val="11"/>
      <color rgb="FFFF0000"/>
      <name val="Liberation Sans"/>
    </font>
    <font>
      <b/>
      <sz val="11"/>
      <color rgb="FFFFFFFF"/>
      <name val="Liberation Sans"/>
    </font>
    <font>
      <sz val="10"/>
      <color rgb="FFFF0000"/>
      <name val="Arial"/>
      <family val="2"/>
    </font>
    <font>
      <sz val="10"/>
      <color rgb="FF000000"/>
      <name val="Liberation Serif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1"/>
      <color rgb="FF0047FF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50E"/>
        <bgColor rgb="FFFF950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83">
    <xf numFmtId="0" fontId="0" fillId="0" borderId="0" xfId="0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 applyProtection="1"/>
    <xf numFmtId="0" fontId="10" fillId="0" borderId="0" xfId="0" applyFont="1" applyFill="1"/>
    <xf numFmtId="0" fontId="9" fillId="0" borderId="0" xfId="0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5" fillId="0" borderId="0" xfId="0" applyFont="1" applyFill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/>
    <xf numFmtId="166" fontId="14" fillId="0" borderId="0" xfId="0" applyNumberFormat="1" applyFont="1" applyFill="1" applyBorder="1" applyAlignment="1" applyProtection="1"/>
    <xf numFmtId="0" fontId="17" fillId="0" borderId="0" xfId="0" applyFont="1" applyFill="1" applyBorder="1"/>
    <xf numFmtId="0" fontId="14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 applyProtection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wrapText="1"/>
    </xf>
    <xf numFmtId="49" fontId="9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/>
    <xf numFmtId="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left"/>
    </xf>
    <xf numFmtId="165" fontId="21" fillId="0" borderId="1" xfId="0" applyNumberFormat="1" applyFont="1" applyFill="1" applyBorder="1" applyAlignment="1">
      <alignment horizontal="left" wrapText="1"/>
    </xf>
    <xf numFmtId="0" fontId="21" fillId="0" borderId="1" xfId="0" applyFont="1" applyFill="1" applyBorder="1" applyAlignment="1" applyProtection="1"/>
    <xf numFmtId="0" fontId="21" fillId="0" borderId="1" xfId="0" applyFont="1" applyFill="1" applyBorder="1"/>
    <xf numFmtId="0" fontId="20" fillId="0" borderId="1" xfId="0" applyFont="1" applyFill="1" applyBorder="1"/>
    <xf numFmtId="0" fontId="14" fillId="0" borderId="0" xfId="0" applyFont="1" applyFill="1" applyBorder="1" applyAlignment="1" applyProtection="1">
      <alignment horizontal="left"/>
    </xf>
    <xf numFmtId="0" fontId="9" fillId="0" borderId="0" xfId="1" applyFont="1" applyFill="1"/>
    <xf numFmtId="0" fontId="23" fillId="0" borderId="0" xfId="0" applyFont="1" applyFill="1" applyAlignment="1">
      <alignment wrapText="1"/>
    </xf>
    <xf numFmtId="0" fontId="9" fillId="0" borderId="0" xfId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 applyAlignment="1">
      <alignment horizontal="center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/>
    <xf numFmtId="0" fontId="11" fillId="0" borderId="0" xfId="1" applyFont="1" applyFill="1"/>
    <xf numFmtId="0" fontId="9" fillId="0" borderId="0" xfId="0" applyFont="1" applyFill="1" applyBorder="1" applyAlignment="1" applyProtection="1">
      <alignment horizontal="right"/>
    </xf>
    <xf numFmtId="0" fontId="25" fillId="0" borderId="0" xfId="0" applyFont="1" applyFill="1"/>
    <xf numFmtId="165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1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9" fillId="0" borderId="0" xfId="0" applyFont="1" applyFill="1" applyBorder="1"/>
    <xf numFmtId="49" fontId="9" fillId="0" borderId="0" xfId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 applyProtection="1">
      <alignment horizontal="right"/>
    </xf>
    <xf numFmtId="0" fontId="11" fillId="0" borderId="2" xfId="1" applyFont="1" applyFill="1" applyBorder="1"/>
    <xf numFmtId="0" fontId="11" fillId="0" borderId="2" xfId="1" applyFont="1" applyFill="1" applyBorder="1" applyAlignment="1">
      <alignment horizontal="center"/>
    </xf>
    <xf numFmtId="165" fontId="11" fillId="0" borderId="2" xfId="0" applyNumberFormat="1" applyFont="1" applyFill="1" applyBorder="1" applyAlignment="1" applyProtection="1">
      <alignment horizontal="center"/>
    </xf>
    <xf numFmtId="0" fontId="25" fillId="0" borderId="2" xfId="0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49" fontId="11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 applyProtection="1"/>
    <xf numFmtId="3" fontId="11" fillId="0" borderId="2" xfId="1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 applyProtection="1">
      <alignment horizontal="center"/>
    </xf>
    <xf numFmtId="0" fontId="11" fillId="0" borderId="0" xfId="1" applyFont="1" applyFill="1" applyBorder="1"/>
    <xf numFmtId="0" fontId="11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2" borderId="0" xfId="0" applyFont="1" applyFill="1"/>
    <xf numFmtId="0" fontId="28" fillId="0" borderId="0" xfId="0" applyFont="1"/>
    <xf numFmtId="0" fontId="0" fillId="0" borderId="0" xfId="0" applyAlignment="1">
      <alignment horizontal="center"/>
    </xf>
    <xf numFmtId="0" fontId="29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/>
    <xf numFmtId="0" fontId="9" fillId="3" borderId="0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164" fontId="10" fillId="3" borderId="0" xfId="0" applyNumberFormat="1" applyFont="1" applyFill="1" applyAlignment="1">
      <alignment horizontal="center"/>
    </xf>
    <xf numFmtId="166" fontId="9" fillId="3" borderId="0" xfId="0" applyNumberFormat="1" applyFont="1" applyFill="1" applyBorder="1" applyAlignment="1" applyProtection="1"/>
    <xf numFmtId="0" fontId="13" fillId="3" borderId="0" xfId="0" applyFont="1" applyFill="1" applyBorder="1" applyAlignment="1" applyProtection="1">
      <alignment horizontal="center"/>
    </xf>
    <xf numFmtId="0" fontId="0" fillId="3" borderId="0" xfId="0" applyFill="1"/>
    <xf numFmtId="0" fontId="13" fillId="3" borderId="0" xfId="0" applyFont="1" applyFill="1" applyBorder="1" applyAlignment="1" applyProtection="1"/>
    <xf numFmtId="0" fontId="17" fillId="3" borderId="3" xfId="0" applyFont="1" applyFill="1" applyBorder="1" applyAlignment="1">
      <alignment wrapText="1"/>
    </xf>
    <xf numFmtId="166" fontId="9" fillId="3" borderId="0" xfId="0" applyNumberFormat="1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/>
    <xf numFmtId="0" fontId="9" fillId="3" borderId="3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center"/>
    </xf>
    <xf numFmtId="166" fontId="14" fillId="4" borderId="0" xfId="0" applyNumberFormat="1" applyFont="1" applyFill="1" applyBorder="1" applyAlignment="1" applyProtection="1">
      <alignment horizontal="center"/>
    </xf>
    <xf numFmtId="166" fontId="14" fillId="4" borderId="0" xfId="0" applyNumberFormat="1" applyFont="1" applyFill="1" applyBorder="1" applyAlignment="1" applyProtection="1"/>
    <xf numFmtId="0" fontId="22" fillId="4" borderId="0" xfId="0" applyFont="1" applyFill="1" applyBorder="1" applyAlignment="1" applyProtection="1">
      <alignment horizontal="center"/>
    </xf>
    <xf numFmtId="0" fontId="0" fillId="4" borderId="0" xfId="0" applyFill="1"/>
    <xf numFmtId="164" fontId="10" fillId="0" borderId="0" xfId="0" applyNumberFormat="1" applyFont="1" applyFill="1" applyAlignment="1">
      <alignment horizontal="center"/>
    </xf>
    <xf numFmtId="165" fontId="9" fillId="3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/>
    <xf numFmtId="0" fontId="9" fillId="5" borderId="0" xfId="0" applyFont="1" applyFill="1" applyBorder="1" applyAlignment="1" applyProtection="1">
      <alignment horizontal="right"/>
    </xf>
    <xf numFmtId="0" fontId="10" fillId="5" borderId="0" xfId="0" applyFont="1" applyFill="1"/>
    <xf numFmtId="0" fontId="9" fillId="5" borderId="0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164" fontId="10" fillId="5" borderId="0" xfId="0" applyNumberFormat="1" applyFont="1" applyFill="1" applyAlignment="1">
      <alignment horizontal="center"/>
    </xf>
    <xf numFmtId="166" fontId="9" fillId="5" borderId="0" xfId="0" applyNumberFormat="1" applyFont="1" applyFill="1" applyBorder="1" applyAlignment="1" applyProtection="1"/>
    <xf numFmtId="165" fontId="9" fillId="5" borderId="0" xfId="0" applyNumberFormat="1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0" fillId="5" borderId="0" xfId="0" applyFill="1"/>
    <xf numFmtId="0" fontId="14" fillId="0" borderId="0" xfId="0" applyFont="1" applyFill="1" applyBorder="1" applyAlignment="1" applyProtection="1">
      <alignment horizontal="right"/>
    </xf>
    <xf numFmtId="166" fontId="14" fillId="0" borderId="0" xfId="0" applyNumberFormat="1" applyFont="1" applyFill="1" applyBorder="1" applyAlignment="1" applyProtection="1">
      <alignment horizontal="center"/>
    </xf>
    <xf numFmtId="165" fontId="22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/>
    </xf>
    <xf numFmtId="166" fontId="9" fillId="4" borderId="0" xfId="0" applyNumberFormat="1" applyFont="1" applyFill="1" applyBorder="1" applyAlignment="1" applyProtection="1">
      <alignment horizontal="center"/>
    </xf>
    <xf numFmtId="166" fontId="9" fillId="4" borderId="0" xfId="0" applyNumberFormat="1" applyFont="1" applyFill="1" applyBorder="1" applyAlignment="1" applyProtection="1"/>
    <xf numFmtId="0" fontId="13" fillId="4" borderId="0" xfId="0" applyFont="1" applyFill="1" applyBorder="1" applyAlignment="1" applyProtection="1">
      <alignment horizontal="center"/>
    </xf>
    <xf numFmtId="164" fontId="14" fillId="0" borderId="0" xfId="0" applyNumberFormat="1" applyFont="1" applyAlignment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165" fontId="13" fillId="5" borderId="0" xfId="0" applyNumberFormat="1" applyFont="1" applyFill="1" applyBorder="1" applyAlignment="1" applyProtection="1">
      <alignment horizontal="center"/>
    </xf>
    <xf numFmtId="165" fontId="9" fillId="5" borderId="0" xfId="0" applyNumberFormat="1" applyFont="1" applyFill="1" applyBorder="1" applyAlignment="1" applyProtection="1">
      <alignment horizontal="left"/>
    </xf>
    <xf numFmtId="0" fontId="31" fillId="0" borderId="0" xfId="0" applyFont="1" applyAlignment="1">
      <alignment wrapText="1"/>
    </xf>
    <xf numFmtId="165" fontId="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9" fillId="0" borderId="2" xfId="0" applyNumberFormat="1" applyFont="1" applyFill="1" applyBorder="1" applyAlignment="1" applyProtection="1">
      <alignment horizontal="left" wrapText="1"/>
    </xf>
    <xf numFmtId="0" fontId="7" fillId="0" borderId="0" xfId="0" applyFont="1"/>
    <xf numFmtId="0" fontId="22" fillId="0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center"/>
    </xf>
    <xf numFmtId="166" fontId="14" fillId="3" borderId="0" xfId="0" applyNumberFormat="1" applyFont="1" applyFill="1" applyBorder="1" applyAlignment="1" applyProtection="1">
      <alignment horizontal="center"/>
    </xf>
    <xf numFmtId="166" fontId="14" fillId="3" borderId="0" xfId="0" applyNumberFormat="1" applyFont="1" applyFill="1" applyBorder="1" applyAlignment="1" applyProtection="1"/>
    <xf numFmtId="0" fontId="22" fillId="3" borderId="0" xfId="0" applyFont="1" applyFill="1" applyBorder="1" applyAlignment="1" applyProtection="1">
      <alignment horizontal="center"/>
    </xf>
    <xf numFmtId="0" fontId="9" fillId="0" borderId="3" xfId="0" applyFont="1" applyFill="1" applyBorder="1"/>
    <xf numFmtId="0" fontId="18" fillId="0" borderId="3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23" fillId="0" borderId="0" xfId="0" applyFont="1" applyAlignment="1">
      <alignment wrapText="1"/>
    </xf>
    <xf numFmtId="0" fontId="9" fillId="0" borderId="0" xfId="1" applyFont="1" applyFill="1" applyAlignment="1">
      <alignment horizontal="right"/>
    </xf>
    <xf numFmtId="165" fontId="13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" fontId="32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/>
    <xf numFmtId="0" fontId="25" fillId="0" borderId="0" xfId="0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34" fillId="0" borderId="0" xfId="0" applyFont="1" applyFill="1"/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4" fillId="0" borderId="0" xfId="0" applyFont="1" applyAlignment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8"/>
  <sheetViews>
    <sheetView tabSelected="1" workbookViewId="0">
      <selection activeCell="J1" sqref="J1:K1048576"/>
    </sheetView>
  </sheetViews>
  <sheetFormatPr defaultRowHeight="14.25"/>
  <cols>
    <col min="1" max="1" width="12.625" style="6" customWidth="1"/>
    <col min="2" max="2" width="10.625" style="6" customWidth="1"/>
    <col min="3" max="3" width="50.125" style="6" customWidth="1"/>
    <col min="4" max="4" width="13.25" style="6" customWidth="1"/>
    <col min="5" max="5" width="9.625" style="6" customWidth="1"/>
    <col min="6" max="6" width="20.75" style="6" customWidth="1"/>
    <col min="7" max="7" width="15.125" style="6" customWidth="1"/>
    <col min="8" max="8" width="7.625" style="47" customWidth="1"/>
    <col min="9" max="9" width="7.5" style="6" customWidth="1"/>
    <col min="10" max="10" width="13.25" style="6" customWidth="1"/>
    <col min="11" max="11" width="10.625" style="47" customWidth="1"/>
    <col min="12" max="12" width="10.625" style="49" customWidth="1"/>
    <col min="13" max="13" width="10.625" style="47" customWidth="1"/>
    <col min="14" max="14" width="30.25" style="6" customWidth="1"/>
    <col min="15" max="1022" width="10.625" style="6" customWidth="1"/>
    <col min="16383" max="16384" width="9" style="6"/>
  </cols>
  <sheetData>
    <row r="1" spans="1:1019" ht="18">
      <c r="A1" s="97" t="s">
        <v>0</v>
      </c>
      <c r="B1" s="97"/>
      <c r="C1" s="97"/>
      <c r="D1" s="97"/>
      <c r="E1" s="98" t="s">
        <v>1</v>
      </c>
      <c r="F1" s="98"/>
      <c r="G1" s="1">
        <v>500</v>
      </c>
      <c r="H1" s="2"/>
      <c r="I1" s="3"/>
      <c r="J1" s="4"/>
      <c r="K1" s="2"/>
      <c r="L1" s="5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</row>
    <row r="2" spans="1:1019" ht="15.75">
      <c r="A2" s="7" t="s">
        <v>2</v>
      </c>
      <c r="B2" s="7" t="s">
        <v>3</v>
      </c>
      <c r="C2" s="7" t="s">
        <v>4</v>
      </c>
      <c r="D2" s="7" t="s">
        <v>5</v>
      </c>
      <c r="E2" s="7"/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8" t="s">
        <v>11</v>
      </c>
      <c r="L2" s="9" t="s">
        <v>12</v>
      </c>
      <c r="M2" s="8" t="s">
        <v>13</v>
      </c>
      <c r="O2" s="8" t="s">
        <v>14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</row>
    <row r="3" spans="1:1019">
      <c r="A3" s="10" t="s">
        <v>15</v>
      </c>
      <c r="B3" s="10" t="s">
        <v>16</v>
      </c>
      <c r="C3" s="10" t="s">
        <v>17</v>
      </c>
      <c r="D3" s="10" t="s">
        <v>18</v>
      </c>
      <c r="E3" s="10"/>
      <c r="F3" s="10" t="s">
        <v>18</v>
      </c>
      <c r="G3" s="11"/>
      <c r="H3" s="12">
        <v>1</v>
      </c>
      <c r="I3" s="10" t="s">
        <v>19</v>
      </c>
      <c r="J3" s="10">
        <f t="shared" ref="J3:J34" si="0">G$1*H3</f>
        <v>500</v>
      </c>
      <c r="K3" s="12"/>
      <c r="L3" s="14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</row>
    <row r="4" spans="1:1019">
      <c r="A4" s="10" t="s">
        <v>15</v>
      </c>
      <c r="B4" s="10" t="s">
        <v>20</v>
      </c>
      <c r="C4" s="10" t="s">
        <v>21</v>
      </c>
      <c r="D4" s="10" t="s">
        <v>18</v>
      </c>
      <c r="E4" s="10"/>
      <c r="F4" s="10" t="s">
        <v>18</v>
      </c>
      <c r="G4" s="11"/>
      <c r="H4" s="12">
        <v>1</v>
      </c>
      <c r="I4" s="10" t="s">
        <v>19</v>
      </c>
      <c r="J4" s="10">
        <f t="shared" si="0"/>
        <v>500</v>
      </c>
      <c r="K4" s="12"/>
      <c r="L4" s="14"/>
      <c r="M4" s="1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</row>
    <row r="5" spans="1:1019">
      <c r="A5" s="10" t="s">
        <v>15</v>
      </c>
      <c r="B5" s="10" t="s">
        <v>22</v>
      </c>
      <c r="C5" s="10" t="s">
        <v>23</v>
      </c>
      <c r="D5" s="10" t="s">
        <v>18</v>
      </c>
      <c r="E5" s="10"/>
      <c r="F5" s="10" t="s">
        <v>18</v>
      </c>
      <c r="G5" s="11"/>
      <c r="H5" s="12">
        <v>2</v>
      </c>
      <c r="I5" s="10" t="s">
        <v>19</v>
      </c>
      <c r="J5" s="10">
        <f t="shared" si="0"/>
        <v>1000</v>
      </c>
      <c r="K5" s="12"/>
      <c r="L5" s="14"/>
      <c r="M5" s="1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</row>
    <row r="6" spans="1:1019">
      <c r="A6" s="10" t="s">
        <v>15</v>
      </c>
      <c r="B6" s="15" t="s">
        <v>24</v>
      </c>
      <c r="C6" s="15" t="s">
        <v>25</v>
      </c>
      <c r="D6" s="10" t="s">
        <v>18</v>
      </c>
      <c r="E6" s="10"/>
      <c r="F6" s="10" t="s">
        <v>18</v>
      </c>
      <c r="G6" s="10"/>
      <c r="H6" s="12">
        <v>1</v>
      </c>
      <c r="I6" s="10" t="s">
        <v>19</v>
      </c>
      <c r="J6" s="10">
        <f t="shared" si="0"/>
        <v>500</v>
      </c>
      <c r="K6" s="12"/>
      <c r="L6" s="14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</row>
    <row r="7" spans="1:1019">
      <c r="A7" s="10" t="s">
        <v>15</v>
      </c>
      <c r="B7" s="6" t="s">
        <v>26</v>
      </c>
      <c r="C7" s="10" t="s">
        <v>27</v>
      </c>
      <c r="D7" s="10" t="s">
        <v>18</v>
      </c>
      <c r="E7" s="10"/>
      <c r="F7" s="10" t="s">
        <v>18</v>
      </c>
      <c r="G7" s="10"/>
      <c r="H7" s="12">
        <v>1</v>
      </c>
      <c r="I7" s="10" t="s">
        <v>19</v>
      </c>
      <c r="J7" s="10">
        <f t="shared" si="0"/>
        <v>500</v>
      </c>
      <c r="K7" s="12"/>
      <c r="L7" s="14"/>
      <c r="M7" s="1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</row>
    <row r="8" spans="1:1019">
      <c r="A8" s="10" t="s">
        <v>15</v>
      </c>
      <c r="B8" s="15" t="s">
        <v>28</v>
      </c>
      <c r="C8" s="15" t="s">
        <v>29</v>
      </c>
      <c r="D8" s="10" t="s">
        <v>18</v>
      </c>
      <c r="E8" s="10"/>
      <c r="F8" s="10" t="s">
        <v>18</v>
      </c>
      <c r="G8" s="10"/>
      <c r="H8" s="12">
        <v>1</v>
      </c>
      <c r="I8" s="10" t="s">
        <v>19</v>
      </c>
      <c r="J8" s="10">
        <f t="shared" si="0"/>
        <v>500</v>
      </c>
      <c r="K8" s="12"/>
      <c r="L8" s="14"/>
      <c r="M8" s="1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</row>
    <row r="9" spans="1:1019">
      <c r="A9" s="10" t="s">
        <v>15</v>
      </c>
      <c r="B9" s="15" t="s">
        <v>30</v>
      </c>
      <c r="C9" s="15" t="s">
        <v>31</v>
      </c>
      <c r="D9" s="10" t="s">
        <v>18</v>
      </c>
      <c r="E9" s="10"/>
      <c r="F9" s="10" t="s">
        <v>18</v>
      </c>
      <c r="G9" s="10"/>
      <c r="H9" s="12">
        <v>1</v>
      </c>
      <c r="I9" s="10" t="s">
        <v>19</v>
      </c>
      <c r="J9" s="10">
        <f t="shared" si="0"/>
        <v>500</v>
      </c>
      <c r="K9" s="12"/>
      <c r="L9" s="14"/>
      <c r="M9" s="1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</row>
    <row r="10" spans="1:1019">
      <c r="A10" s="10" t="s">
        <v>15</v>
      </c>
      <c r="B10" s="15" t="s">
        <v>32</v>
      </c>
      <c r="C10" s="15" t="s">
        <v>33</v>
      </c>
      <c r="D10" s="10" t="s">
        <v>18</v>
      </c>
      <c r="E10" s="10"/>
      <c r="F10" s="10" t="s">
        <v>18</v>
      </c>
      <c r="G10" s="10"/>
      <c r="H10" s="12">
        <v>1</v>
      </c>
      <c r="I10" s="10" t="s">
        <v>19</v>
      </c>
      <c r="J10" s="10">
        <f t="shared" si="0"/>
        <v>500</v>
      </c>
      <c r="K10" s="12"/>
      <c r="L10" s="14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</row>
    <row r="11" spans="1:1019">
      <c r="A11" s="10" t="s">
        <v>15</v>
      </c>
      <c r="B11" s="15" t="s">
        <v>34</v>
      </c>
      <c r="C11" s="15" t="s">
        <v>35</v>
      </c>
      <c r="D11" s="10" t="s">
        <v>18</v>
      </c>
      <c r="E11" s="10"/>
      <c r="F11" s="10" t="s">
        <v>18</v>
      </c>
      <c r="G11" s="10"/>
      <c r="H11" s="12">
        <v>1</v>
      </c>
      <c r="I11" s="10" t="s">
        <v>19</v>
      </c>
      <c r="J11" s="10">
        <f t="shared" si="0"/>
        <v>500</v>
      </c>
      <c r="K11" s="12"/>
      <c r="L11" s="14"/>
      <c r="M11" s="1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</row>
    <row r="12" spans="1:1019">
      <c r="A12" s="10" t="s">
        <v>15</v>
      </c>
      <c r="B12" s="15" t="s">
        <v>36</v>
      </c>
      <c r="C12" s="15" t="s">
        <v>37</v>
      </c>
      <c r="D12" s="10" t="s">
        <v>18</v>
      </c>
      <c r="E12" s="10"/>
      <c r="F12" s="10" t="s">
        <v>18</v>
      </c>
      <c r="G12" s="10"/>
      <c r="H12" s="12">
        <v>1</v>
      </c>
      <c r="I12" s="10" t="s">
        <v>19</v>
      </c>
      <c r="J12" s="10">
        <f t="shared" si="0"/>
        <v>500</v>
      </c>
      <c r="K12" s="12"/>
      <c r="L12" s="14"/>
      <c r="M12" s="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</row>
    <row r="13" spans="1:1019">
      <c r="A13" s="10" t="s">
        <v>15</v>
      </c>
      <c r="B13" s="15" t="s">
        <v>38</v>
      </c>
      <c r="C13" s="15" t="s">
        <v>39</v>
      </c>
      <c r="D13" s="10" t="s">
        <v>18</v>
      </c>
      <c r="E13" s="10"/>
      <c r="F13" s="10" t="s">
        <v>18</v>
      </c>
      <c r="G13" s="10"/>
      <c r="H13" s="12">
        <v>1</v>
      </c>
      <c r="I13" s="10" t="s">
        <v>19</v>
      </c>
      <c r="J13" s="10">
        <f t="shared" si="0"/>
        <v>500</v>
      </c>
      <c r="K13" s="12"/>
      <c r="L13" s="14"/>
      <c r="M13" s="1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</row>
    <row r="14" spans="1:1019">
      <c r="A14" s="10" t="s">
        <v>15</v>
      </c>
      <c r="B14" s="15" t="s">
        <v>40</v>
      </c>
      <c r="C14" s="15" t="s">
        <v>41</v>
      </c>
      <c r="D14" s="10" t="s">
        <v>18</v>
      </c>
      <c r="E14" s="10"/>
      <c r="F14" s="10" t="s">
        <v>18</v>
      </c>
      <c r="G14" s="10"/>
      <c r="H14" s="12">
        <v>2</v>
      </c>
      <c r="I14" s="10" t="s">
        <v>19</v>
      </c>
      <c r="J14" s="10">
        <f t="shared" si="0"/>
        <v>1000</v>
      </c>
      <c r="K14" s="12"/>
      <c r="L14" s="14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</row>
    <row r="15" spans="1:1019">
      <c r="A15" s="10" t="s">
        <v>15</v>
      </c>
      <c r="B15" s="10" t="s">
        <v>42</v>
      </c>
      <c r="C15" s="10" t="s">
        <v>43</v>
      </c>
      <c r="D15" s="10" t="s">
        <v>18</v>
      </c>
      <c r="E15" s="10"/>
      <c r="F15" s="10" t="s">
        <v>18</v>
      </c>
      <c r="G15" s="10"/>
      <c r="H15" s="12">
        <v>1</v>
      </c>
      <c r="I15" s="10" t="s">
        <v>19</v>
      </c>
      <c r="J15" s="10">
        <f t="shared" si="0"/>
        <v>500</v>
      </c>
      <c r="K15" s="16"/>
      <c r="L15" s="14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</row>
    <row r="16" spans="1:1019">
      <c r="A16" s="10" t="s">
        <v>15</v>
      </c>
      <c r="B16" s="10" t="s">
        <v>44</v>
      </c>
      <c r="C16" s="10" t="s">
        <v>45</v>
      </c>
      <c r="D16" s="10" t="s">
        <v>18</v>
      </c>
      <c r="E16" s="10"/>
      <c r="F16" s="10" t="s">
        <v>18</v>
      </c>
      <c r="G16" s="10"/>
      <c r="H16" s="12">
        <v>1</v>
      </c>
      <c r="I16" s="10" t="s">
        <v>19</v>
      </c>
      <c r="J16" s="10">
        <f t="shared" si="0"/>
        <v>500</v>
      </c>
      <c r="K16" s="12"/>
      <c r="L16" s="14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</row>
    <row r="17" spans="1:1022">
      <c r="A17" s="10" t="s">
        <v>15</v>
      </c>
      <c r="B17" s="10" t="s">
        <v>46</v>
      </c>
      <c r="C17" s="10" t="s">
        <v>47</v>
      </c>
      <c r="D17" s="10" t="s">
        <v>18</v>
      </c>
      <c r="E17" s="10"/>
      <c r="F17" s="10" t="s">
        <v>18</v>
      </c>
      <c r="G17" s="10"/>
      <c r="H17" s="12">
        <v>1</v>
      </c>
      <c r="I17" s="10" t="s">
        <v>19</v>
      </c>
      <c r="J17" s="10">
        <f t="shared" si="0"/>
        <v>500</v>
      </c>
      <c r="K17" s="12"/>
      <c r="L17" s="14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</row>
    <row r="18" spans="1:1022">
      <c r="A18" s="10" t="s">
        <v>48</v>
      </c>
      <c r="B18" s="10" t="s">
        <v>49</v>
      </c>
      <c r="C18" s="10" t="s">
        <v>50</v>
      </c>
      <c r="D18" s="10"/>
      <c r="E18" s="10"/>
      <c r="F18" s="10" t="s">
        <v>51</v>
      </c>
      <c r="G18" s="11"/>
      <c r="H18" s="12">
        <v>2</v>
      </c>
      <c r="I18" s="10" t="s">
        <v>19</v>
      </c>
      <c r="J18" s="10">
        <f t="shared" si="0"/>
        <v>1000</v>
      </c>
      <c r="K18" s="12"/>
      <c r="L18" s="14"/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</row>
    <row r="19" spans="1:1022">
      <c r="A19" s="10" t="s">
        <v>48</v>
      </c>
      <c r="B19" s="10" t="s">
        <v>52</v>
      </c>
      <c r="C19" s="10" t="s">
        <v>53</v>
      </c>
      <c r="D19" s="10"/>
      <c r="E19" s="10"/>
      <c r="F19" s="10" t="s">
        <v>54</v>
      </c>
      <c r="G19" s="11"/>
      <c r="H19" s="12">
        <v>2</v>
      </c>
      <c r="I19" s="10" t="s">
        <v>19</v>
      </c>
      <c r="J19" s="10">
        <f t="shared" si="0"/>
        <v>1000</v>
      </c>
      <c r="K19" s="12"/>
      <c r="L19" s="14"/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</row>
    <row r="20" spans="1:1022">
      <c r="A20" s="10" t="s">
        <v>48</v>
      </c>
      <c r="B20" s="10" t="s">
        <v>55</v>
      </c>
      <c r="C20" s="10" t="s">
        <v>56</v>
      </c>
      <c r="D20" s="10"/>
      <c r="E20" s="10"/>
      <c r="F20" s="10" t="s">
        <v>54</v>
      </c>
      <c r="G20" s="11"/>
      <c r="H20" s="12">
        <v>3</v>
      </c>
      <c r="I20" s="10" t="s">
        <v>19</v>
      </c>
      <c r="J20" s="10">
        <f t="shared" si="0"/>
        <v>1500</v>
      </c>
      <c r="K20" s="12"/>
      <c r="L20" s="14"/>
      <c r="M20" s="1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</row>
    <row r="21" spans="1:1022">
      <c r="A21" s="10" t="s">
        <v>48</v>
      </c>
      <c r="B21" s="10" t="s">
        <v>57</v>
      </c>
      <c r="C21" s="10" t="s">
        <v>58</v>
      </c>
      <c r="D21" s="10"/>
      <c r="E21" s="10"/>
      <c r="F21" s="10" t="s">
        <v>54</v>
      </c>
      <c r="G21" s="11"/>
      <c r="H21" s="12">
        <v>2</v>
      </c>
      <c r="I21" s="10" t="s">
        <v>19</v>
      </c>
      <c r="J21" s="10">
        <f t="shared" si="0"/>
        <v>1000</v>
      </c>
      <c r="K21" s="12"/>
      <c r="L21" s="14"/>
      <c r="M21" s="14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</row>
    <row r="22" spans="1:1022" ht="12.4" customHeight="1">
      <c r="A22" s="10" t="s">
        <v>48</v>
      </c>
      <c r="B22" s="10" t="s">
        <v>59</v>
      </c>
      <c r="C22" s="10" t="s">
        <v>60</v>
      </c>
      <c r="D22" s="10"/>
      <c r="E22" s="10"/>
      <c r="F22" s="10" t="s">
        <v>61</v>
      </c>
      <c r="G22" s="11"/>
      <c r="H22" s="17">
        <v>4</v>
      </c>
      <c r="I22" s="10" t="s">
        <v>19</v>
      </c>
      <c r="J22" s="10">
        <f t="shared" si="0"/>
        <v>2000</v>
      </c>
      <c r="K22" s="12"/>
      <c r="L22" s="14"/>
      <c r="M22" s="1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</row>
    <row r="23" spans="1:1022">
      <c r="A23" s="10" t="s">
        <v>48</v>
      </c>
      <c r="B23" s="10" t="s">
        <v>62</v>
      </c>
      <c r="C23" s="10" t="s">
        <v>63</v>
      </c>
      <c r="D23" s="10"/>
      <c r="E23" s="10"/>
      <c r="F23" s="10" t="s">
        <v>54</v>
      </c>
      <c r="G23" s="11"/>
      <c r="H23" s="12">
        <v>6</v>
      </c>
      <c r="I23" s="10" t="s">
        <v>19</v>
      </c>
      <c r="J23" s="10">
        <f t="shared" si="0"/>
        <v>3000</v>
      </c>
      <c r="K23" s="12"/>
      <c r="L23" s="14"/>
      <c r="M23" s="1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</row>
    <row r="24" spans="1:1022">
      <c r="A24" s="10" t="s">
        <v>48</v>
      </c>
      <c r="B24" s="10" t="s">
        <v>64</v>
      </c>
      <c r="C24" s="10" t="s">
        <v>65</v>
      </c>
      <c r="D24" s="10"/>
      <c r="E24" s="10"/>
      <c r="F24" s="10" t="s">
        <v>66</v>
      </c>
      <c r="G24" s="11"/>
      <c r="H24" s="12">
        <v>2</v>
      </c>
      <c r="I24" s="10" t="s">
        <v>19</v>
      </c>
      <c r="J24" s="10">
        <f t="shared" si="0"/>
        <v>1000</v>
      </c>
      <c r="K24" s="18"/>
      <c r="L24" s="19"/>
      <c r="M24" s="19"/>
      <c r="N24" s="10"/>
      <c r="O24" s="20" t="s">
        <v>67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</row>
    <row r="25" spans="1:1022">
      <c r="A25" s="10" t="s">
        <v>48</v>
      </c>
      <c r="B25" s="10" t="s">
        <v>68</v>
      </c>
      <c r="C25" s="10" t="s">
        <v>69</v>
      </c>
      <c r="D25" s="10"/>
      <c r="E25" s="10"/>
      <c r="F25" s="10" t="s">
        <v>54</v>
      </c>
      <c r="G25" s="11"/>
      <c r="H25" s="12">
        <v>3</v>
      </c>
      <c r="I25" s="10" t="s">
        <v>19</v>
      </c>
      <c r="J25" s="10">
        <f t="shared" si="0"/>
        <v>1500</v>
      </c>
      <c r="K25" s="12"/>
      <c r="L25" s="14"/>
      <c r="M25" s="1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</row>
    <row r="26" spans="1:1022">
      <c r="A26" s="10" t="s">
        <v>48</v>
      </c>
      <c r="B26" s="10" t="s">
        <v>70</v>
      </c>
      <c r="C26" s="10" t="s">
        <v>71</v>
      </c>
      <c r="D26" s="10"/>
      <c r="E26" s="10"/>
      <c r="F26" s="10" t="s">
        <v>54</v>
      </c>
      <c r="G26" s="11"/>
      <c r="H26" s="12">
        <v>13</v>
      </c>
      <c r="I26" s="10" t="s">
        <v>19</v>
      </c>
      <c r="J26" s="10">
        <f t="shared" si="0"/>
        <v>6500</v>
      </c>
      <c r="K26" s="12"/>
      <c r="L26" s="14"/>
      <c r="M26" s="1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</row>
    <row r="27" spans="1:1022" ht="15">
      <c r="A27" s="21" t="s">
        <v>48</v>
      </c>
      <c r="B27" s="21" t="s">
        <v>72</v>
      </c>
      <c r="C27" s="21" t="s">
        <v>73</v>
      </c>
      <c r="D27" s="21"/>
      <c r="E27" s="21"/>
      <c r="F27" s="21" t="s">
        <v>66</v>
      </c>
      <c r="G27" s="22" t="s">
        <v>74</v>
      </c>
      <c r="H27" s="23">
        <v>4</v>
      </c>
      <c r="I27" s="21" t="s">
        <v>19</v>
      </c>
      <c r="J27" s="21">
        <f t="shared" si="0"/>
        <v>2000</v>
      </c>
      <c r="K27" s="18"/>
      <c r="L27" s="19"/>
      <c r="M27" s="19"/>
      <c r="N27" s="10"/>
      <c r="O27" s="20" t="s">
        <v>67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4"/>
      <c r="AMG27" s="24"/>
      <c r="AMH27" s="24"/>
    </row>
    <row r="28" spans="1:1022">
      <c r="A28" s="10" t="s">
        <v>48</v>
      </c>
      <c r="B28" s="10" t="s">
        <v>75</v>
      </c>
      <c r="C28" s="10" t="s">
        <v>76</v>
      </c>
      <c r="D28" s="10"/>
      <c r="E28" s="10" t="s">
        <v>77</v>
      </c>
      <c r="F28" s="10" t="s">
        <v>54</v>
      </c>
      <c r="G28" s="11"/>
      <c r="H28" s="12">
        <v>4</v>
      </c>
      <c r="I28" s="10" t="s">
        <v>19</v>
      </c>
      <c r="J28" s="10">
        <f t="shared" si="0"/>
        <v>2000</v>
      </c>
      <c r="K28" s="12"/>
      <c r="L28" s="14"/>
      <c r="M28" s="1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</row>
    <row r="29" spans="1:1022">
      <c r="A29" s="10" t="s">
        <v>48</v>
      </c>
      <c r="B29" s="10" t="s">
        <v>78</v>
      </c>
      <c r="C29" s="10" t="s">
        <v>79</v>
      </c>
      <c r="D29" s="10"/>
      <c r="E29" s="10"/>
      <c r="F29" s="10" t="s">
        <v>54</v>
      </c>
      <c r="G29" s="11"/>
      <c r="H29" s="12">
        <v>6</v>
      </c>
      <c r="I29" s="10" t="s">
        <v>19</v>
      </c>
      <c r="J29" s="10">
        <f t="shared" si="0"/>
        <v>3000</v>
      </c>
      <c r="K29" s="12"/>
      <c r="L29" s="14"/>
      <c r="M29" s="1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</row>
    <row r="30" spans="1:1022">
      <c r="A30" s="20" t="s">
        <v>48</v>
      </c>
      <c r="B30" s="20" t="s">
        <v>80</v>
      </c>
      <c r="C30" s="20" t="s">
        <v>81</v>
      </c>
      <c r="D30" s="20"/>
      <c r="E30" s="20"/>
      <c r="F30" s="20" t="s">
        <v>82</v>
      </c>
      <c r="G30" s="20"/>
      <c r="H30" s="18">
        <v>2</v>
      </c>
      <c r="I30" s="20" t="s">
        <v>19</v>
      </c>
      <c r="J30" s="10">
        <f t="shared" si="0"/>
        <v>1000</v>
      </c>
      <c r="K30" s="18"/>
      <c r="L30" s="14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</row>
    <row r="31" spans="1:1022">
      <c r="A31" s="10" t="s">
        <v>48</v>
      </c>
      <c r="B31" s="10" t="s">
        <v>83</v>
      </c>
      <c r="C31" s="10" t="s">
        <v>84</v>
      </c>
      <c r="D31" s="10"/>
      <c r="E31" s="10"/>
      <c r="F31" s="10" t="s">
        <v>54</v>
      </c>
      <c r="G31" s="11"/>
      <c r="H31" s="12">
        <v>2</v>
      </c>
      <c r="I31" s="10" t="s">
        <v>19</v>
      </c>
      <c r="J31" s="10">
        <f t="shared" si="0"/>
        <v>1000</v>
      </c>
      <c r="K31" s="12"/>
      <c r="L31" s="14"/>
      <c r="M31" s="1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</row>
    <row r="32" spans="1:1022">
      <c r="A32" s="20" t="s">
        <v>48</v>
      </c>
      <c r="B32" s="20" t="s">
        <v>85</v>
      </c>
      <c r="C32" s="20" t="s">
        <v>86</v>
      </c>
      <c r="D32" s="20"/>
      <c r="E32" s="20"/>
      <c r="F32" s="20" t="s">
        <v>51</v>
      </c>
      <c r="G32" s="11"/>
      <c r="H32" s="18">
        <v>2</v>
      </c>
      <c r="I32" s="20" t="s">
        <v>19</v>
      </c>
      <c r="J32" s="10">
        <f t="shared" si="0"/>
        <v>1000</v>
      </c>
      <c r="K32" s="12"/>
      <c r="L32" s="14"/>
      <c r="M32" s="14"/>
      <c r="N32" s="1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</row>
    <row r="33" spans="1:1022">
      <c r="A33" s="20" t="s">
        <v>48</v>
      </c>
      <c r="B33" s="20" t="s">
        <v>87</v>
      </c>
      <c r="C33" s="20" t="s">
        <v>88</v>
      </c>
      <c r="D33" s="20"/>
      <c r="E33" s="20"/>
      <c r="F33" s="20" t="s">
        <v>51</v>
      </c>
      <c r="G33" s="11"/>
      <c r="H33" s="18">
        <v>2</v>
      </c>
      <c r="I33" s="20" t="s">
        <v>19</v>
      </c>
      <c r="J33" s="10">
        <f t="shared" si="0"/>
        <v>1000</v>
      </c>
      <c r="K33" s="12"/>
      <c r="L33" s="14"/>
      <c r="M33" s="14"/>
      <c r="N33" s="1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</row>
    <row r="34" spans="1:1022">
      <c r="A34" s="10" t="s">
        <v>48</v>
      </c>
      <c r="B34" s="10" t="s">
        <v>89</v>
      </c>
      <c r="C34" s="10" t="s">
        <v>90</v>
      </c>
      <c r="D34" s="10"/>
      <c r="E34" s="10"/>
      <c r="F34" s="10" t="s">
        <v>51</v>
      </c>
      <c r="G34" s="11"/>
      <c r="H34" s="12">
        <v>6</v>
      </c>
      <c r="I34" s="10" t="s">
        <v>19</v>
      </c>
      <c r="J34" s="10">
        <f t="shared" si="0"/>
        <v>3000</v>
      </c>
      <c r="K34" s="12"/>
      <c r="L34" s="14"/>
      <c r="M34" s="1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</row>
    <row r="35" spans="1:1022">
      <c r="A35" s="10" t="s">
        <v>48</v>
      </c>
      <c r="B35" s="15" t="s">
        <v>91</v>
      </c>
      <c r="C35" s="10" t="s">
        <v>92</v>
      </c>
      <c r="D35" s="10"/>
      <c r="E35" s="10"/>
      <c r="F35" s="26" t="s">
        <v>54</v>
      </c>
      <c r="G35" s="11"/>
      <c r="H35" s="12">
        <v>3</v>
      </c>
      <c r="I35" s="10" t="s">
        <v>19</v>
      </c>
      <c r="J35" s="10">
        <f t="shared" ref="J35:J58" si="1">G$1*H35</f>
        <v>1500</v>
      </c>
      <c r="K35" s="12"/>
      <c r="L35" s="14"/>
      <c r="M35" s="14"/>
      <c r="N35" s="2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</row>
    <row r="36" spans="1:1022">
      <c r="A36" s="10" t="s">
        <v>48</v>
      </c>
      <c r="B36" s="10" t="s">
        <v>93</v>
      </c>
      <c r="C36" s="10" t="s">
        <v>94</v>
      </c>
      <c r="D36" s="10"/>
      <c r="E36" s="10"/>
      <c r="F36" s="10" t="s">
        <v>66</v>
      </c>
      <c r="G36" s="11" t="s">
        <v>95</v>
      </c>
      <c r="H36" s="12">
        <v>4</v>
      </c>
      <c r="I36" s="10" t="s">
        <v>19</v>
      </c>
      <c r="J36" s="10">
        <f t="shared" si="1"/>
        <v>2000</v>
      </c>
      <c r="K36" s="12"/>
      <c r="L36" s="14"/>
      <c r="M36" s="14"/>
      <c r="N36" s="10"/>
      <c r="O36" s="10" t="s">
        <v>67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</row>
    <row r="37" spans="1:1022">
      <c r="A37" s="10" t="s">
        <v>48</v>
      </c>
      <c r="B37" s="10" t="s">
        <v>96</v>
      </c>
      <c r="C37" s="10" t="s">
        <v>97</v>
      </c>
      <c r="D37" s="10"/>
      <c r="E37" s="10"/>
      <c r="F37" s="10" t="s">
        <v>66</v>
      </c>
      <c r="G37" s="11" t="s">
        <v>98</v>
      </c>
      <c r="H37" s="12">
        <v>4</v>
      </c>
      <c r="I37" s="10" t="s">
        <v>19</v>
      </c>
      <c r="J37" s="10">
        <f t="shared" si="1"/>
        <v>2000</v>
      </c>
      <c r="K37" s="12"/>
      <c r="L37" s="14"/>
      <c r="M37" s="14"/>
      <c r="N37" s="10"/>
      <c r="O37" s="10" t="s">
        <v>67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</row>
    <row r="38" spans="1:1022">
      <c r="A38" s="10" t="s">
        <v>48</v>
      </c>
      <c r="B38" s="15" t="s">
        <v>99</v>
      </c>
      <c r="C38" s="10" t="s">
        <v>100</v>
      </c>
      <c r="D38" s="10"/>
      <c r="E38" s="10"/>
      <c r="F38" s="10" t="s">
        <v>54</v>
      </c>
      <c r="G38" s="11"/>
      <c r="H38" s="12">
        <v>2</v>
      </c>
      <c r="I38" s="10" t="s">
        <v>19</v>
      </c>
      <c r="J38" s="10">
        <f t="shared" si="1"/>
        <v>1000</v>
      </c>
      <c r="K38" s="12"/>
      <c r="L38" s="14"/>
      <c r="M38" s="14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</row>
    <row r="39" spans="1:1022">
      <c r="A39" s="10" t="s">
        <v>48</v>
      </c>
      <c r="B39" s="10" t="s">
        <v>101</v>
      </c>
      <c r="C39" s="10" t="s">
        <v>102</v>
      </c>
      <c r="D39" s="10"/>
      <c r="E39" s="10"/>
      <c r="F39" s="10" t="s">
        <v>66</v>
      </c>
      <c r="G39" s="10" t="s">
        <v>103</v>
      </c>
      <c r="H39" s="12">
        <v>1</v>
      </c>
      <c r="I39" s="10" t="s">
        <v>19</v>
      </c>
      <c r="J39" s="10">
        <f t="shared" si="1"/>
        <v>500</v>
      </c>
      <c r="K39" s="12"/>
      <c r="L39" s="14"/>
      <c r="M39" s="14"/>
      <c r="N39" s="10"/>
      <c r="O39" s="10" t="s">
        <v>67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</row>
    <row r="40" spans="1:1022">
      <c r="A40" s="10" t="s">
        <v>104</v>
      </c>
      <c r="B40" s="10" t="s">
        <v>105</v>
      </c>
      <c r="C40" s="10" t="s">
        <v>106</v>
      </c>
      <c r="D40" s="10"/>
      <c r="E40" s="10"/>
      <c r="F40" s="15" t="s">
        <v>107</v>
      </c>
      <c r="G40" s="10"/>
      <c r="H40" s="12">
        <v>5</v>
      </c>
      <c r="I40" s="10" t="s">
        <v>19</v>
      </c>
      <c r="J40" s="10">
        <f t="shared" si="1"/>
        <v>2500</v>
      </c>
      <c r="K40" s="12"/>
      <c r="L40" s="14"/>
      <c r="M40" s="1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</row>
    <row r="41" spans="1:1022">
      <c r="A41" s="10" t="s">
        <v>48</v>
      </c>
      <c r="B41" s="15" t="s">
        <v>108</v>
      </c>
      <c r="C41" s="15" t="s">
        <v>109</v>
      </c>
      <c r="D41" s="10"/>
      <c r="E41" s="10"/>
      <c r="F41" s="10" t="s">
        <v>61</v>
      </c>
      <c r="G41" s="11"/>
      <c r="H41" s="12">
        <v>1</v>
      </c>
      <c r="I41" s="10" t="s">
        <v>19</v>
      </c>
      <c r="J41" s="10">
        <f t="shared" si="1"/>
        <v>500</v>
      </c>
      <c r="K41" s="12"/>
      <c r="L41" s="14"/>
      <c r="M41" s="1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</row>
    <row r="42" spans="1:1022">
      <c r="A42" s="10" t="s">
        <v>48</v>
      </c>
      <c r="B42" s="15" t="s">
        <v>110</v>
      </c>
      <c r="C42" s="15" t="s">
        <v>111</v>
      </c>
      <c r="D42" s="10"/>
      <c r="E42" s="10"/>
      <c r="F42" s="10" t="s">
        <v>54</v>
      </c>
      <c r="G42" s="11" t="s">
        <v>112</v>
      </c>
      <c r="H42" s="12">
        <v>1</v>
      </c>
      <c r="I42" s="10" t="s">
        <v>19</v>
      </c>
      <c r="J42" s="10">
        <f t="shared" si="1"/>
        <v>500</v>
      </c>
      <c r="K42" s="12"/>
      <c r="L42" s="14"/>
      <c r="M42" s="14"/>
      <c r="N42" s="10"/>
      <c r="O42" s="10" t="s">
        <v>113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</row>
    <row r="43" spans="1:1022">
      <c r="A43" s="10" t="s">
        <v>48</v>
      </c>
      <c r="B43" s="15" t="s">
        <v>114</v>
      </c>
      <c r="C43" s="15" t="s">
        <v>115</v>
      </c>
      <c r="D43" s="10"/>
      <c r="E43" s="10"/>
      <c r="F43" s="10" t="s">
        <v>54</v>
      </c>
      <c r="G43" s="11"/>
      <c r="H43" s="12">
        <v>1</v>
      </c>
      <c r="I43" s="10" t="s">
        <v>19</v>
      </c>
      <c r="J43" s="10">
        <f t="shared" si="1"/>
        <v>500</v>
      </c>
      <c r="K43" s="12"/>
      <c r="L43" s="14"/>
      <c r="M43" s="14"/>
      <c r="N43" s="10"/>
      <c r="O43" s="10" t="s">
        <v>113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</row>
    <row r="44" spans="1:1022">
      <c r="A44" s="10" t="s">
        <v>48</v>
      </c>
      <c r="B44" s="10" t="s">
        <v>116</v>
      </c>
      <c r="C44" s="10" t="s">
        <v>117</v>
      </c>
      <c r="D44" s="10"/>
      <c r="E44" s="10"/>
      <c r="F44" s="10" t="s">
        <v>54</v>
      </c>
      <c r="G44" s="27"/>
      <c r="H44" s="12">
        <v>1</v>
      </c>
      <c r="I44" s="10" t="s">
        <v>19</v>
      </c>
      <c r="J44" s="10">
        <f t="shared" si="1"/>
        <v>500</v>
      </c>
      <c r="K44" s="12"/>
      <c r="L44" s="14"/>
      <c r="M44" s="1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</row>
    <row r="45" spans="1:1022">
      <c r="A45" s="10" t="s">
        <v>48</v>
      </c>
      <c r="B45" s="10" t="s">
        <v>118</v>
      </c>
      <c r="C45" s="10" t="s">
        <v>119</v>
      </c>
      <c r="D45" s="10"/>
      <c r="E45" s="10"/>
      <c r="F45" s="10" t="s">
        <v>120</v>
      </c>
      <c r="G45" s="10" t="s">
        <v>121</v>
      </c>
      <c r="H45" s="12">
        <v>2</v>
      </c>
      <c r="I45" s="10" t="s">
        <v>19</v>
      </c>
      <c r="J45" s="10">
        <f t="shared" si="1"/>
        <v>1000</v>
      </c>
      <c r="K45" s="12" t="s">
        <v>122</v>
      </c>
      <c r="L45" s="14"/>
      <c r="M45" s="14">
        <v>42430</v>
      </c>
      <c r="N45" s="10" t="s">
        <v>123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  <c r="ADL45" s="10"/>
      <c r="ADM45" s="10"/>
      <c r="ADN45" s="10"/>
      <c r="ADO45" s="10"/>
      <c r="ADP45" s="10"/>
      <c r="ADQ45" s="10"/>
      <c r="ADR45" s="10"/>
      <c r="ADS45" s="10"/>
      <c r="ADT45" s="10"/>
      <c r="ADU45" s="10"/>
      <c r="ADV45" s="10"/>
      <c r="ADW45" s="10"/>
      <c r="ADX45" s="10"/>
      <c r="ADY45" s="10"/>
      <c r="ADZ45" s="10"/>
      <c r="AEA45" s="10"/>
      <c r="AEB45" s="10"/>
      <c r="AEC45" s="10"/>
      <c r="AED45" s="10"/>
      <c r="AEE45" s="10"/>
      <c r="AEF45" s="10"/>
      <c r="AEG45" s="10"/>
      <c r="AEH45" s="10"/>
      <c r="AEI45" s="10"/>
      <c r="AEJ45" s="10"/>
      <c r="AEK45" s="10"/>
      <c r="AEL45" s="10"/>
      <c r="AEM45" s="10"/>
      <c r="AEN45" s="10"/>
      <c r="AEO45" s="10"/>
      <c r="AEP45" s="10"/>
      <c r="AEQ45" s="10"/>
      <c r="AER45" s="10"/>
      <c r="AES45" s="10"/>
      <c r="AET45" s="10"/>
      <c r="AEU45" s="10"/>
      <c r="AEV45" s="10"/>
      <c r="AEW45" s="10"/>
      <c r="AEX45" s="10"/>
      <c r="AEY45" s="10"/>
      <c r="AEZ45" s="10"/>
      <c r="AFA45" s="10"/>
      <c r="AFB45" s="10"/>
      <c r="AFC45" s="10"/>
      <c r="AFD45" s="10"/>
      <c r="AFE45" s="10"/>
      <c r="AFF45" s="10"/>
      <c r="AFG45" s="10"/>
      <c r="AFH45" s="10"/>
      <c r="AFI45" s="10"/>
      <c r="AFJ45" s="10"/>
      <c r="AFK45" s="10"/>
      <c r="AFL45" s="10"/>
      <c r="AFM45" s="10"/>
      <c r="AFN45" s="10"/>
      <c r="AFO45" s="10"/>
      <c r="AFP45" s="10"/>
      <c r="AFQ45" s="10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0"/>
      <c r="AGQ45" s="10"/>
      <c r="AGR45" s="10"/>
      <c r="AGS45" s="10"/>
      <c r="AGT45" s="10"/>
      <c r="AGU45" s="10"/>
      <c r="AGV45" s="10"/>
      <c r="AGW45" s="10"/>
      <c r="AGX45" s="10"/>
      <c r="AGY45" s="10"/>
      <c r="AGZ45" s="10"/>
      <c r="AHA45" s="10"/>
      <c r="AHB45" s="10"/>
      <c r="AHC45" s="10"/>
      <c r="AHD45" s="10"/>
      <c r="AHE45" s="10"/>
      <c r="AHF45" s="10"/>
      <c r="AHG45" s="10"/>
      <c r="AHH45" s="10"/>
      <c r="AHI45" s="10"/>
      <c r="AHJ45" s="10"/>
      <c r="AHK45" s="10"/>
      <c r="AHL45" s="10"/>
      <c r="AHM45" s="10"/>
      <c r="AHN45" s="10"/>
      <c r="AHO45" s="10"/>
      <c r="AHP45" s="10"/>
      <c r="AHQ45" s="10"/>
      <c r="AHR45" s="10"/>
      <c r="AHS45" s="10"/>
      <c r="AHT45" s="10"/>
      <c r="AHU45" s="10"/>
      <c r="AHV45" s="10"/>
      <c r="AHW45" s="10"/>
      <c r="AHX45" s="10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  <c r="AIJ45" s="10"/>
      <c r="AIK45" s="10"/>
      <c r="AIL45" s="10"/>
      <c r="AIM45" s="10"/>
      <c r="AIN45" s="10"/>
      <c r="AIO45" s="10"/>
      <c r="AIP45" s="10"/>
      <c r="AIQ45" s="10"/>
      <c r="AIR45" s="10"/>
      <c r="AIS45" s="10"/>
      <c r="AIT45" s="10"/>
      <c r="AIU45" s="10"/>
      <c r="AIV45" s="10"/>
      <c r="AIW45" s="10"/>
      <c r="AIX45" s="10"/>
      <c r="AIY45" s="10"/>
      <c r="AIZ45" s="10"/>
      <c r="AJA45" s="10"/>
      <c r="AJB45" s="10"/>
      <c r="AJC45" s="10"/>
      <c r="AJD45" s="10"/>
      <c r="AJE45" s="10"/>
      <c r="AJF45" s="10"/>
      <c r="AJG45" s="10"/>
      <c r="AJH45" s="10"/>
      <c r="AJI45" s="10"/>
      <c r="AJJ45" s="10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0"/>
      <c r="AKJ45" s="10"/>
      <c r="AKK45" s="10"/>
      <c r="AKL45" s="10"/>
      <c r="AKM45" s="10"/>
      <c r="AKN45" s="10"/>
      <c r="AKO45" s="10"/>
      <c r="AKP45" s="10"/>
      <c r="AKQ45" s="10"/>
      <c r="AKR45" s="10"/>
      <c r="AKS45" s="10"/>
      <c r="AKT45" s="10"/>
      <c r="AKU45" s="10"/>
      <c r="AKV45" s="10"/>
      <c r="AKW45" s="10"/>
      <c r="AKX45" s="10"/>
      <c r="AKY45" s="10"/>
      <c r="AKZ45" s="10"/>
      <c r="ALA45" s="10"/>
      <c r="ALB45" s="10"/>
      <c r="ALC45" s="10"/>
      <c r="ALD45" s="10"/>
      <c r="ALE45" s="10"/>
      <c r="ALF45" s="10"/>
      <c r="ALG45" s="10"/>
      <c r="ALH45" s="10"/>
      <c r="ALI45" s="10"/>
      <c r="ALJ45" s="10"/>
      <c r="ALK45" s="10"/>
      <c r="ALL45" s="10"/>
      <c r="ALM45" s="10"/>
      <c r="ALN45" s="10"/>
      <c r="ALO45" s="10"/>
      <c r="ALP45" s="10"/>
      <c r="ALQ45" s="10"/>
      <c r="ALR45" s="10"/>
      <c r="ALS45" s="10"/>
      <c r="ALT45" s="10"/>
      <c r="ALU45" s="10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28"/>
      <c r="AMG45" s="28"/>
      <c r="AMH45" s="28"/>
    </row>
    <row r="46" spans="1:1022">
      <c r="A46" s="10" t="s">
        <v>104</v>
      </c>
      <c r="B46" s="10" t="s">
        <v>124</v>
      </c>
      <c r="C46" s="10" t="s">
        <v>125</v>
      </c>
      <c r="D46" s="10"/>
      <c r="E46" s="10"/>
      <c r="F46" s="10" t="s">
        <v>126</v>
      </c>
      <c r="G46" s="10"/>
      <c r="H46" s="12">
        <v>1</v>
      </c>
      <c r="I46" s="10" t="s">
        <v>19</v>
      </c>
      <c r="J46" s="10">
        <f t="shared" si="1"/>
        <v>500</v>
      </c>
      <c r="K46" s="12"/>
      <c r="L46" s="14"/>
      <c r="M46" s="1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</row>
    <row r="47" spans="1:1022">
      <c r="A47" s="10" t="s">
        <v>104</v>
      </c>
      <c r="B47" s="29" t="s">
        <v>127</v>
      </c>
      <c r="C47" s="29" t="s">
        <v>128</v>
      </c>
      <c r="D47" s="10" t="s">
        <v>18</v>
      </c>
      <c r="E47" s="10"/>
      <c r="F47" s="10" t="s">
        <v>18</v>
      </c>
      <c r="G47" s="10"/>
      <c r="H47" s="12">
        <v>2</v>
      </c>
      <c r="I47" s="10" t="s">
        <v>19</v>
      </c>
      <c r="J47" s="10">
        <f t="shared" si="1"/>
        <v>1000</v>
      </c>
      <c r="K47" s="12"/>
      <c r="L47" s="14"/>
      <c r="M47" s="1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</row>
    <row r="48" spans="1:1022">
      <c r="A48" s="10" t="s">
        <v>48</v>
      </c>
      <c r="B48" s="10" t="s">
        <v>129</v>
      </c>
      <c r="C48" s="10" t="s">
        <v>130</v>
      </c>
      <c r="D48" s="10"/>
      <c r="E48" s="10"/>
      <c r="F48" s="10" t="s">
        <v>54</v>
      </c>
      <c r="G48" s="11"/>
      <c r="H48" s="12">
        <v>1</v>
      </c>
      <c r="I48" s="10" t="s">
        <v>19</v>
      </c>
      <c r="J48" s="10">
        <f t="shared" si="1"/>
        <v>500</v>
      </c>
      <c r="K48" s="12"/>
      <c r="L48" s="14"/>
      <c r="M48" s="1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0"/>
      <c r="AKJ48" s="10"/>
      <c r="AKK48" s="10"/>
      <c r="AKL48" s="10"/>
      <c r="AKM48" s="10"/>
      <c r="AKN48" s="10"/>
      <c r="AKO48" s="10"/>
      <c r="AKP48" s="10"/>
      <c r="AKQ48" s="10"/>
      <c r="AKR48" s="10"/>
      <c r="AKS48" s="10"/>
      <c r="AKT48" s="10"/>
      <c r="AKU48" s="10"/>
      <c r="AKV48" s="10"/>
      <c r="AKW48" s="10"/>
      <c r="AKX48" s="10"/>
      <c r="AKY48" s="10"/>
      <c r="AKZ48" s="10"/>
      <c r="ALA48" s="10"/>
      <c r="ALB48" s="10"/>
      <c r="ALC48" s="10"/>
      <c r="ALD48" s="10"/>
      <c r="ALE48" s="10"/>
      <c r="ALF48" s="10"/>
      <c r="ALG48" s="10"/>
      <c r="ALH48" s="10"/>
      <c r="ALI48" s="10"/>
      <c r="ALJ48" s="10"/>
      <c r="ALK48" s="10"/>
      <c r="ALL48" s="10"/>
      <c r="ALM48" s="10"/>
      <c r="ALN48" s="10"/>
      <c r="ALO48" s="10"/>
      <c r="ALP48" s="10"/>
      <c r="ALQ48" s="10"/>
      <c r="ALR48" s="10"/>
      <c r="ALS48" s="10"/>
      <c r="ALT48" s="10"/>
      <c r="ALU48" s="10"/>
      <c r="ALV48" s="10"/>
      <c r="ALW48" s="10"/>
      <c r="ALX48" s="10"/>
      <c r="ALY48" s="10"/>
      <c r="ALZ48" s="10"/>
      <c r="AMA48" s="10"/>
      <c r="AMB48" s="10"/>
      <c r="AMC48" s="10"/>
      <c r="AMD48" s="10"/>
      <c r="AME48" s="10"/>
    </row>
    <row r="49" spans="1:1022">
      <c r="A49" s="10" t="s">
        <v>48</v>
      </c>
      <c r="B49" s="10" t="s">
        <v>131</v>
      </c>
      <c r="C49" s="10" t="s">
        <v>132</v>
      </c>
      <c r="D49" s="10"/>
      <c r="E49" s="10"/>
      <c r="F49" s="10" t="s">
        <v>133</v>
      </c>
      <c r="G49" s="10" t="s">
        <v>134</v>
      </c>
      <c r="H49" s="12">
        <v>850</v>
      </c>
      <c r="I49" s="10" t="s">
        <v>135</v>
      </c>
      <c r="J49" s="10">
        <f t="shared" si="1"/>
        <v>425000</v>
      </c>
      <c r="K49" s="30"/>
      <c r="L49" s="14"/>
      <c r="M49" s="14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</row>
    <row r="50" spans="1:1022">
      <c r="A50" s="10" t="s">
        <v>48</v>
      </c>
      <c r="B50" s="10" t="s">
        <v>136</v>
      </c>
      <c r="C50" s="10" t="s">
        <v>137</v>
      </c>
      <c r="D50" s="10"/>
      <c r="E50" s="10"/>
      <c r="F50" s="10" t="s">
        <v>54</v>
      </c>
      <c r="G50" s="11"/>
      <c r="H50" s="12">
        <v>2</v>
      </c>
      <c r="I50" s="10" t="s">
        <v>19</v>
      </c>
      <c r="J50" s="10">
        <f t="shared" si="1"/>
        <v>1000</v>
      </c>
      <c r="K50" s="12"/>
      <c r="L50" s="14"/>
      <c r="M50" s="14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  <c r="AKB50" s="10"/>
      <c r="AKC50" s="10"/>
      <c r="AKD50" s="10"/>
      <c r="AKE50" s="10"/>
      <c r="AKF50" s="10"/>
      <c r="AKG50" s="10"/>
      <c r="AKH50" s="10"/>
      <c r="AKI50" s="10"/>
      <c r="AKJ50" s="10"/>
      <c r="AKK50" s="10"/>
      <c r="AKL50" s="10"/>
      <c r="AKM50" s="10"/>
      <c r="AKN50" s="10"/>
      <c r="AKO50" s="10"/>
      <c r="AKP50" s="10"/>
      <c r="AKQ50" s="10"/>
      <c r="AKR50" s="10"/>
      <c r="AKS50" s="10"/>
      <c r="AKT50" s="10"/>
      <c r="AKU50" s="10"/>
      <c r="AKV50" s="10"/>
      <c r="AKW50" s="10"/>
      <c r="AKX50" s="10"/>
      <c r="AKY50" s="10"/>
      <c r="AKZ50" s="10"/>
      <c r="ALA50" s="10"/>
      <c r="ALB50" s="10"/>
      <c r="ALC50" s="10"/>
      <c r="ALD50" s="10"/>
      <c r="ALE50" s="10"/>
      <c r="ALF50" s="10"/>
      <c r="ALG50" s="10"/>
      <c r="ALH50" s="10"/>
      <c r="ALI50" s="10"/>
      <c r="ALJ50" s="10"/>
      <c r="ALK50" s="10"/>
      <c r="ALL50" s="10"/>
      <c r="ALM50" s="10"/>
      <c r="ALN50" s="10"/>
      <c r="ALO50" s="10"/>
      <c r="ALP50" s="10"/>
      <c r="ALQ50" s="10"/>
      <c r="ALR50" s="10"/>
      <c r="ALS50" s="10"/>
      <c r="ALT50" s="10"/>
      <c r="ALU50" s="10"/>
      <c r="ALV50" s="10"/>
      <c r="ALW50" s="10"/>
      <c r="ALX50" s="10"/>
      <c r="ALY50" s="10"/>
      <c r="ALZ50" s="10"/>
      <c r="AMA50" s="10"/>
      <c r="AMB50" s="10"/>
      <c r="AMC50" s="10"/>
      <c r="AMD50" s="10"/>
      <c r="AME50" s="10"/>
    </row>
    <row r="51" spans="1:1022">
      <c r="A51" s="10" t="s">
        <v>48</v>
      </c>
      <c r="B51" s="10" t="s">
        <v>138</v>
      </c>
      <c r="C51" s="10" t="s">
        <v>139</v>
      </c>
      <c r="D51" s="10"/>
      <c r="E51" s="10"/>
      <c r="F51" s="10" t="s">
        <v>51</v>
      </c>
      <c r="G51" s="11"/>
      <c r="H51" s="12">
        <v>12</v>
      </c>
      <c r="I51" s="10" t="s">
        <v>19</v>
      </c>
      <c r="J51" s="10">
        <f t="shared" si="1"/>
        <v>6000</v>
      </c>
      <c r="K51" s="12"/>
      <c r="L51" s="14"/>
      <c r="M51" s="14"/>
      <c r="N51" s="10"/>
      <c r="O51" s="3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  <c r="AKB51" s="10"/>
      <c r="AKC51" s="10"/>
      <c r="AKD51" s="10"/>
      <c r="AKE51" s="10"/>
      <c r="AKF51" s="10"/>
      <c r="AKG51" s="10"/>
      <c r="AKH51" s="10"/>
      <c r="AKI51" s="10"/>
      <c r="AKJ51" s="10"/>
      <c r="AKK51" s="10"/>
      <c r="AKL51" s="10"/>
      <c r="AKM51" s="10"/>
      <c r="AKN51" s="10"/>
      <c r="AKO51" s="10"/>
      <c r="AKP51" s="10"/>
      <c r="AKQ51" s="10"/>
      <c r="AKR51" s="10"/>
      <c r="AKS51" s="10"/>
      <c r="AKT51" s="10"/>
      <c r="AKU51" s="10"/>
      <c r="AKV51" s="10"/>
      <c r="AKW51" s="10"/>
      <c r="AKX51" s="10"/>
      <c r="AKY51" s="10"/>
      <c r="AKZ51" s="10"/>
      <c r="ALA51" s="10"/>
      <c r="ALB51" s="10"/>
      <c r="ALC51" s="10"/>
      <c r="ALD51" s="10"/>
      <c r="ALE51" s="10"/>
      <c r="ALF51" s="10"/>
      <c r="ALG51" s="10"/>
      <c r="ALH51" s="10"/>
      <c r="ALI51" s="10"/>
      <c r="ALJ51" s="10"/>
      <c r="ALK51" s="10"/>
      <c r="ALL51" s="10"/>
      <c r="ALM51" s="10"/>
      <c r="ALN51" s="10"/>
      <c r="ALO51" s="10"/>
      <c r="ALP51" s="10"/>
      <c r="ALQ51" s="10"/>
      <c r="ALR51" s="10"/>
      <c r="ALS51" s="10"/>
      <c r="ALT51" s="10"/>
      <c r="ALU51" s="10"/>
      <c r="ALV51" s="10"/>
      <c r="ALW51" s="10"/>
      <c r="ALX51" s="10"/>
      <c r="ALY51" s="10"/>
      <c r="ALZ51" s="10"/>
      <c r="AMA51" s="10"/>
      <c r="AMB51" s="10"/>
      <c r="AMC51" s="10"/>
      <c r="AMD51" s="10"/>
      <c r="AME51" s="10"/>
    </row>
    <row r="52" spans="1:1022">
      <c r="A52" s="20" t="s">
        <v>104</v>
      </c>
      <c r="B52" s="20" t="s">
        <v>140</v>
      </c>
      <c r="C52" s="20" t="s">
        <v>141</v>
      </c>
      <c r="D52" s="20" t="s">
        <v>142</v>
      </c>
      <c r="F52" s="20" t="s">
        <v>143</v>
      </c>
      <c r="G52" s="11" t="s">
        <v>144</v>
      </c>
      <c r="H52" s="18">
        <v>1</v>
      </c>
      <c r="I52" s="20" t="s">
        <v>19</v>
      </c>
      <c r="J52" s="10">
        <f t="shared" si="1"/>
        <v>500</v>
      </c>
      <c r="K52" s="18"/>
      <c r="L52" s="19"/>
      <c r="M52" s="19"/>
      <c r="N52" s="10"/>
      <c r="O52" s="2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</row>
    <row r="53" spans="1:1022">
      <c r="A53" s="20" t="s">
        <v>104</v>
      </c>
      <c r="B53" s="20" t="s">
        <v>145</v>
      </c>
      <c r="C53" s="20" t="s">
        <v>146</v>
      </c>
      <c r="D53" s="20"/>
      <c r="F53" s="20" t="s">
        <v>126</v>
      </c>
      <c r="G53" s="20" t="s">
        <v>145</v>
      </c>
      <c r="H53" s="18">
        <v>4</v>
      </c>
      <c r="I53" s="20" t="s">
        <v>19</v>
      </c>
      <c r="J53" s="10">
        <f t="shared" si="1"/>
        <v>2000</v>
      </c>
      <c r="K53" s="18"/>
      <c r="L53" s="19"/>
      <c r="M53" s="19"/>
      <c r="N53" s="20"/>
      <c r="O53" s="20"/>
      <c r="P53" s="20"/>
    </row>
    <row r="54" spans="1:1022">
      <c r="A54" s="20" t="s">
        <v>104</v>
      </c>
      <c r="B54" s="20" t="s">
        <v>147</v>
      </c>
      <c r="C54" s="20" t="s">
        <v>148</v>
      </c>
      <c r="D54" s="20"/>
      <c r="F54" s="20" t="s">
        <v>126</v>
      </c>
      <c r="G54" s="20" t="s">
        <v>147</v>
      </c>
      <c r="H54" s="18">
        <v>1</v>
      </c>
      <c r="I54" s="20" t="s">
        <v>19</v>
      </c>
      <c r="J54" s="10">
        <f t="shared" si="1"/>
        <v>500</v>
      </c>
      <c r="K54" s="18"/>
      <c r="L54" s="19"/>
      <c r="M54" s="19"/>
      <c r="N54" s="20"/>
      <c r="O54" s="20"/>
      <c r="P54" s="20"/>
    </row>
    <row r="55" spans="1:1022">
      <c r="A55" s="20" t="s">
        <v>104</v>
      </c>
      <c r="B55" s="20" t="s">
        <v>149</v>
      </c>
      <c r="C55" s="20" t="s">
        <v>150</v>
      </c>
      <c r="D55" s="20"/>
      <c r="F55" s="20" t="s">
        <v>126</v>
      </c>
      <c r="G55" s="20" t="s">
        <v>149</v>
      </c>
      <c r="H55" s="18">
        <v>1</v>
      </c>
      <c r="I55" s="20" t="s">
        <v>19</v>
      </c>
      <c r="J55" s="10">
        <f t="shared" si="1"/>
        <v>500</v>
      </c>
      <c r="K55" s="18"/>
      <c r="L55" s="19"/>
      <c r="M55" s="19"/>
      <c r="N55" s="20"/>
      <c r="O55" s="20"/>
      <c r="P55" s="20"/>
    </row>
    <row r="56" spans="1:1022">
      <c r="A56" s="20" t="s">
        <v>151</v>
      </c>
      <c r="B56" s="10" t="s">
        <v>152</v>
      </c>
      <c r="C56" s="10" t="s">
        <v>153</v>
      </c>
      <c r="D56" s="20"/>
      <c r="F56" s="10" t="s">
        <v>154</v>
      </c>
      <c r="G56" s="32" t="s">
        <v>155</v>
      </c>
      <c r="H56" s="18">
        <v>2</v>
      </c>
      <c r="I56" s="20" t="s">
        <v>19</v>
      </c>
      <c r="J56" s="10">
        <f t="shared" si="1"/>
        <v>1000</v>
      </c>
      <c r="K56" s="18"/>
      <c r="L56" s="19"/>
      <c r="M56" s="19"/>
      <c r="N56" s="10"/>
      <c r="O56" s="20"/>
      <c r="P56" s="20"/>
    </row>
    <row r="57" spans="1:1022">
      <c r="A57" s="20" t="s">
        <v>151</v>
      </c>
      <c r="B57" s="33" t="s">
        <v>156</v>
      </c>
      <c r="C57" s="15" t="s">
        <v>157</v>
      </c>
      <c r="D57" s="20"/>
      <c r="F57" s="20" t="s">
        <v>158</v>
      </c>
      <c r="G57" s="11"/>
      <c r="H57" s="18">
        <v>2</v>
      </c>
      <c r="I57" s="20" t="s">
        <v>19</v>
      </c>
      <c r="J57" s="10">
        <f t="shared" si="1"/>
        <v>1000</v>
      </c>
      <c r="K57" s="18"/>
      <c r="L57" s="19"/>
      <c r="M57" s="19"/>
      <c r="N57" s="20"/>
      <c r="O57" s="20"/>
      <c r="P57" s="20"/>
    </row>
    <row r="58" spans="1:1022">
      <c r="A58" s="20" t="s">
        <v>151</v>
      </c>
      <c r="B58" s="20" t="s">
        <v>159</v>
      </c>
      <c r="C58" s="20" t="s">
        <v>160</v>
      </c>
      <c r="D58" s="20"/>
      <c r="F58" s="20" t="s">
        <v>66</v>
      </c>
      <c r="G58" s="11" t="s">
        <v>161</v>
      </c>
      <c r="H58" s="18">
        <v>4</v>
      </c>
      <c r="I58" s="20" t="s">
        <v>19</v>
      </c>
      <c r="J58" s="10">
        <f t="shared" si="1"/>
        <v>2000</v>
      </c>
      <c r="K58" s="18"/>
      <c r="L58" s="19"/>
      <c r="M58" s="19"/>
      <c r="N58" s="10"/>
      <c r="O58" s="20"/>
      <c r="P58" s="20"/>
    </row>
    <row r="59" spans="1:1022">
      <c r="A59" s="20" t="s">
        <v>151</v>
      </c>
      <c r="B59" s="20" t="s">
        <v>162</v>
      </c>
      <c r="C59" s="20" t="s">
        <v>163</v>
      </c>
      <c r="D59" s="20" t="s">
        <v>164</v>
      </c>
      <c r="E59" s="6" t="s">
        <v>165</v>
      </c>
      <c r="F59" s="20" t="s">
        <v>166</v>
      </c>
      <c r="G59" s="11" t="s">
        <v>167</v>
      </c>
      <c r="H59" s="18">
        <v>50</v>
      </c>
      <c r="I59" s="20" t="s">
        <v>135</v>
      </c>
      <c r="J59" s="25">
        <f>46.43/100/12/25.4</f>
        <v>1.5232939632545933E-3</v>
      </c>
      <c r="K59" s="34"/>
      <c r="L59" s="14"/>
      <c r="M59" s="35"/>
      <c r="N59" s="36"/>
      <c r="O59" s="3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  <c r="TX59" s="38"/>
      <c r="TY59" s="38"/>
      <c r="TZ59" s="38"/>
      <c r="UA59" s="38"/>
      <c r="UB59" s="38"/>
      <c r="UC59" s="38"/>
      <c r="UD59" s="38"/>
      <c r="UE59" s="38"/>
      <c r="UF59" s="38"/>
      <c r="UG59" s="38"/>
      <c r="UH59" s="38"/>
      <c r="UI59" s="38"/>
      <c r="UJ59" s="38"/>
      <c r="UK59" s="38"/>
      <c r="UL59" s="38"/>
      <c r="UM59" s="38"/>
      <c r="UN59" s="38"/>
      <c r="UO59" s="38"/>
      <c r="UP59" s="38"/>
      <c r="UQ59" s="38"/>
      <c r="UR59" s="38"/>
      <c r="US59" s="38"/>
      <c r="UT59" s="38"/>
      <c r="UU59" s="38"/>
      <c r="UV59" s="38"/>
      <c r="UW59" s="38"/>
      <c r="UX59" s="38"/>
      <c r="UY59" s="38"/>
      <c r="UZ59" s="38"/>
      <c r="VA59" s="38"/>
      <c r="VB59" s="38"/>
      <c r="VC59" s="38"/>
      <c r="VD59" s="38"/>
      <c r="VE59" s="38"/>
      <c r="VF59" s="38"/>
      <c r="VG59" s="38"/>
      <c r="VH59" s="38"/>
      <c r="VI59" s="38"/>
      <c r="VJ59" s="38"/>
      <c r="VK59" s="38"/>
      <c r="VL59" s="38"/>
      <c r="VM59" s="38"/>
      <c r="VN59" s="38"/>
      <c r="VO59" s="38"/>
      <c r="VP59" s="38"/>
      <c r="VQ59" s="38"/>
      <c r="VR59" s="38"/>
      <c r="VS59" s="38"/>
      <c r="VT59" s="38"/>
      <c r="VU59" s="38"/>
      <c r="VV59" s="38"/>
      <c r="VW59" s="38"/>
      <c r="VX59" s="38"/>
      <c r="VY59" s="38"/>
      <c r="VZ59" s="38"/>
      <c r="WA59" s="38"/>
      <c r="WB59" s="38"/>
      <c r="WC59" s="38"/>
      <c r="WD59" s="38"/>
      <c r="WE59" s="38"/>
      <c r="WF59" s="38"/>
      <c r="WG59" s="38"/>
      <c r="WH59" s="38"/>
      <c r="WI59" s="38"/>
      <c r="WJ59" s="38"/>
      <c r="WK59" s="38"/>
      <c r="WL59" s="38"/>
      <c r="WM59" s="38"/>
      <c r="WN59" s="38"/>
      <c r="WO59" s="38"/>
      <c r="WP59" s="38"/>
      <c r="WQ59" s="38"/>
      <c r="WR59" s="38"/>
      <c r="WS59" s="38"/>
      <c r="WT59" s="38"/>
      <c r="WU59" s="38"/>
      <c r="WV59" s="38"/>
      <c r="WW59" s="38"/>
      <c r="WX59" s="38"/>
      <c r="WY59" s="38"/>
      <c r="WZ59" s="38"/>
      <c r="XA59" s="38"/>
      <c r="XB59" s="38"/>
      <c r="XC59" s="38"/>
      <c r="XD59" s="38"/>
      <c r="XE59" s="38"/>
      <c r="XF59" s="38"/>
      <c r="XG59" s="38"/>
      <c r="XH59" s="38"/>
      <c r="XI59" s="38"/>
      <c r="XJ59" s="38"/>
      <c r="XK59" s="38"/>
      <c r="XL59" s="38"/>
      <c r="XM59" s="38"/>
      <c r="XN59" s="38"/>
      <c r="XO59" s="38"/>
      <c r="XP59" s="38"/>
      <c r="XQ59" s="38"/>
      <c r="XR59" s="38"/>
      <c r="XS59" s="38"/>
      <c r="XT59" s="38"/>
      <c r="XU59" s="38"/>
      <c r="XV59" s="38"/>
      <c r="XW59" s="38"/>
      <c r="XX59" s="38"/>
      <c r="XY59" s="38"/>
      <c r="XZ59" s="38"/>
      <c r="YA59" s="38"/>
      <c r="YB59" s="38"/>
      <c r="YC59" s="38"/>
      <c r="YD59" s="38"/>
      <c r="YE59" s="38"/>
      <c r="YF59" s="38"/>
      <c r="YG59" s="38"/>
      <c r="YH59" s="38"/>
      <c r="YI59" s="38"/>
      <c r="YJ59" s="38"/>
      <c r="YK59" s="38"/>
      <c r="YL59" s="38"/>
      <c r="YM59" s="38"/>
      <c r="YN59" s="38"/>
      <c r="YO59" s="38"/>
      <c r="YP59" s="38"/>
      <c r="YQ59" s="38"/>
      <c r="YR59" s="38"/>
      <c r="YS59" s="38"/>
      <c r="YT59" s="38"/>
      <c r="YU59" s="38"/>
      <c r="YV59" s="38"/>
      <c r="YW59" s="38"/>
      <c r="YX59" s="38"/>
      <c r="YY59" s="38"/>
      <c r="YZ59" s="38"/>
      <c r="ZA59" s="38"/>
      <c r="ZB59" s="38"/>
      <c r="ZC59" s="38"/>
      <c r="ZD59" s="38"/>
      <c r="ZE59" s="38"/>
      <c r="ZF59" s="38"/>
      <c r="ZG59" s="38"/>
      <c r="ZH59" s="38"/>
      <c r="ZI59" s="38"/>
      <c r="ZJ59" s="38"/>
      <c r="ZK59" s="38"/>
      <c r="ZL59" s="38"/>
      <c r="ZM59" s="38"/>
      <c r="ZN59" s="38"/>
      <c r="ZO59" s="38"/>
      <c r="ZP59" s="38"/>
      <c r="ZQ59" s="38"/>
      <c r="ZR59" s="38"/>
      <c r="ZS59" s="38"/>
      <c r="ZT59" s="38"/>
      <c r="ZU59" s="38"/>
      <c r="ZV59" s="38"/>
      <c r="ZW59" s="38"/>
      <c r="ZX59" s="38"/>
      <c r="ZY59" s="38"/>
      <c r="ZZ59" s="38"/>
      <c r="AAA59" s="38"/>
      <c r="AAB59" s="38"/>
      <c r="AAC59" s="38"/>
      <c r="AAD59" s="38"/>
      <c r="AAE59" s="38"/>
      <c r="AAF59" s="38"/>
      <c r="AAG59" s="38"/>
      <c r="AAH59" s="38"/>
      <c r="AAI59" s="38"/>
      <c r="AAJ59" s="38"/>
      <c r="AAK59" s="38"/>
      <c r="AAL59" s="38"/>
      <c r="AAM59" s="38"/>
      <c r="AAN59" s="38"/>
      <c r="AAO59" s="38"/>
      <c r="AAP59" s="38"/>
      <c r="AAQ59" s="38"/>
      <c r="AAR59" s="38"/>
      <c r="AAS59" s="38"/>
      <c r="AAT59" s="38"/>
      <c r="AAU59" s="38"/>
      <c r="AAV59" s="38"/>
      <c r="AAW59" s="38"/>
      <c r="AAX59" s="38"/>
      <c r="AAY59" s="38"/>
      <c r="AAZ59" s="38"/>
      <c r="ABA59" s="38"/>
      <c r="ABB59" s="38"/>
      <c r="ABC59" s="38"/>
      <c r="ABD59" s="38"/>
      <c r="ABE59" s="38"/>
      <c r="ABF59" s="38"/>
      <c r="ABG59" s="38"/>
      <c r="ABH59" s="38"/>
      <c r="ABI59" s="38"/>
      <c r="ABJ59" s="38"/>
      <c r="ABK59" s="38"/>
      <c r="ABL59" s="38"/>
      <c r="ABM59" s="38"/>
      <c r="ABN59" s="38"/>
      <c r="ABO59" s="38"/>
      <c r="ABP59" s="38"/>
      <c r="ABQ59" s="38"/>
      <c r="ABR59" s="38"/>
      <c r="ABS59" s="38"/>
      <c r="ABT59" s="38"/>
      <c r="ABU59" s="38"/>
      <c r="ABV59" s="38"/>
      <c r="ABW59" s="38"/>
      <c r="ABX59" s="38"/>
      <c r="ABY59" s="38"/>
      <c r="ABZ59" s="38"/>
      <c r="ACA59" s="38"/>
      <c r="ACB59" s="38"/>
      <c r="ACC59" s="38"/>
      <c r="ACD59" s="38"/>
      <c r="ACE59" s="38"/>
      <c r="ACF59" s="38"/>
      <c r="ACG59" s="38"/>
      <c r="ACH59" s="38"/>
      <c r="ACI59" s="38"/>
      <c r="ACJ59" s="38"/>
      <c r="ACK59" s="38"/>
      <c r="ACL59" s="38"/>
      <c r="ACM59" s="38"/>
      <c r="ACN59" s="38"/>
      <c r="ACO59" s="38"/>
      <c r="ACP59" s="38"/>
      <c r="ACQ59" s="38"/>
      <c r="ACR59" s="38"/>
      <c r="ACS59" s="38"/>
      <c r="ACT59" s="38"/>
      <c r="ACU59" s="38"/>
      <c r="ACV59" s="38"/>
      <c r="ACW59" s="38"/>
      <c r="ACX59" s="38"/>
      <c r="ACY59" s="38"/>
      <c r="ACZ59" s="38"/>
      <c r="ADA59" s="38"/>
      <c r="ADB59" s="38"/>
      <c r="ADC59" s="38"/>
      <c r="ADD59" s="38"/>
      <c r="ADE59" s="38"/>
      <c r="ADF59" s="38"/>
      <c r="ADG59" s="38"/>
      <c r="ADH59" s="38"/>
      <c r="ADI59" s="38"/>
      <c r="ADJ59" s="38"/>
      <c r="ADK59" s="38"/>
      <c r="ADL59" s="38"/>
      <c r="ADM59" s="38"/>
      <c r="ADN59" s="38"/>
      <c r="ADO59" s="38"/>
      <c r="ADP59" s="38"/>
      <c r="ADQ59" s="38"/>
      <c r="ADR59" s="38"/>
      <c r="ADS59" s="38"/>
      <c r="ADT59" s="38"/>
      <c r="ADU59" s="38"/>
      <c r="ADV59" s="38"/>
      <c r="ADW59" s="38"/>
      <c r="ADX59" s="38"/>
      <c r="ADY59" s="38"/>
      <c r="ADZ59" s="38"/>
      <c r="AEA59" s="38"/>
      <c r="AEB59" s="38"/>
      <c r="AEC59" s="38"/>
      <c r="AED59" s="38"/>
      <c r="AEE59" s="38"/>
      <c r="AEF59" s="38"/>
      <c r="AEG59" s="38"/>
      <c r="AEH59" s="38"/>
      <c r="AEI59" s="38"/>
      <c r="AEJ59" s="38"/>
      <c r="AEK59" s="38"/>
      <c r="AEL59" s="38"/>
      <c r="AEM59" s="38"/>
      <c r="AEN59" s="38"/>
      <c r="AEO59" s="38"/>
      <c r="AEP59" s="38"/>
      <c r="AEQ59" s="38"/>
      <c r="AER59" s="38"/>
      <c r="AES59" s="38"/>
      <c r="AET59" s="38"/>
      <c r="AEU59" s="38"/>
      <c r="AEV59" s="38"/>
      <c r="AEW59" s="38"/>
      <c r="AEX59" s="38"/>
      <c r="AEY59" s="38"/>
      <c r="AEZ59" s="38"/>
      <c r="AFA59" s="38"/>
      <c r="AFB59" s="38"/>
      <c r="AFC59" s="38"/>
      <c r="AFD59" s="38"/>
      <c r="AFE59" s="38"/>
      <c r="AFF59" s="38"/>
      <c r="AFG59" s="38"/>
      <c r="AFH59" s="38"/>
      <c r="AFI59" s="38"/>
      <c r="AFJ59" s="38"/>
      <c r="AFK59" s="38"/>
      <c r="AFL59" s="38"/>
      <c r="AFM59" s="38"/>
      <c r="AFN59" s="38"/>
      <c r="AFO59" s="38"/>
      <c r="AFP59" s="38"/>
      <c r="AFQ59" s="38"/>
      <c r="AFR59" s="38"/>
      <c r="AFS59" s="38"/>
      <c r="AFT59" s="38"/>
      <c r="AFU59" s="38"/>
      <c r="AFV59" s="38"/>
      <c r="AFW59" s="38"/>
      <c r="AFX59" s="38"/>
      <c r="AFY59" s="38"/>
      <c r="AFZ59" s="38"/>
      <c r="AGA59" s="38"/>
      <c r="AGB59" s="38"/>
      <c r="AGC59" s="38"/>
      <c r="AGD59" s="38"/>
      <c r="AGE59" s="38"/>
      <c r="AGF59" s="38"/>
      <c r="AGG59" s="38"/>
      <c r="AGH59" s="38"/>
      <c r="AGI59" s="38"/>
      <c r="AGJ59" s="38"/>
      <c r="AGK59" s="38"/>
      <c r="AGL59" s="38"/>
      <c r="AGM59" s="38"/>
      <c r="AGN59" s="38"/>
      <c r="AGO59" s="38"/>
      <c r="AGP59" s="38"/>
      <c r="AGQ59" s="38"/>
      <c r="AGR59" s="38"/>
      <c r="AGS59" s="38"/>
      <c r="AGT59" s="38"/>
      <c r="AGU59" s="38"/>
      <c r="AGV59" s="38"/>
      <c r="AGW59" s="38"/>
      <c r="AGX59" s="38"/>
      <c r="AGY59" s="38"/>
      <c r="AGZ59" s="38"/>
      <c r="AHA59" s="38"/>
      <c r="AHB59" s="38"/>
      <c r="AHC59" s="38"/>
      <c r="AHD59" s="38"/>
      <c r="AHE59" s="38"/>
      <c r="AHF59" s="38"/>
      <c r="AHG59" s="38"/>
      <c r="AHH59" s="38"/>
      <c r="AHI59" s="38"/>
      <c r="AHJ59" s="38"/>
      <c r="AHK59" s="38"/>
      <c r="AHL59" s="38"/>
      <c r="AHM59" s="38"/>
      <c r="AHN59" s="38"/>
      <c r="AHO59" s="38"/>
      <c r="AHP59" s="38"/>
      <c r="AHQ59" s="38"/>
      <c r="AHR59" s="38"/>
      <c r="AHS59" s="38"/>
      <c r="AHT59" s="38"/>
      <c r="AHU59" s="38"/>
      <c r="AHV59" s="38"/>
      <c r="AHW59" s="38"/>
      <c r="AHX59" s="38"/>
      <c r="AHY59" s="38"/>
      <c r="AHZ59" s="38"/>
      <c r="AIA59" s="38"/>
      <c r="AIB59" s="38"/>
      <c r="AIC59" s="38"/>
      <c r="AID59" s="38"/>
      <c r="AIE59" s="38"/>
      <c r="AIF59" s="38"/>
      <c r="AIG59" s="38"/>
      <c r="AIH59" s="38"/>
      <c r="AII59" s="38"/>
      <c r="AIJ59" s="38"/>
      <c r="AIK59" s="38"/>
      <c r="AIL59" s="38"/>
      <c r="AIM59" s="38"/>
      <c r="AIN59" s="38"/>
      <c r="AIO59" s="38"/>
      <c r="AIP59" s="38"/>
      <c r="AIQ59" s="38"/>
      <c r="AIR59" s="38"/>
      <c r="AIS59" s="38"/>
      <c r="AIT59" s="38"/>
      <c r="AIU59" s="38"/>
      <c r="AIV59" s="38"/>
      <c r="AIW59" s="38"/>
      <c r="AIX59" s="38"/>
      <c r="AIY59" s="38"/>
      <c r="AIZ59" s="38"/>
      <c r="AJA59" s="38"/>
      <c r="AJB59" s="38"/>
      <c r="AJC59" s="38"/>
      <c r="AJD59" s="38"/>
      <c r="AJE59" s="38"/>
      <c r="AJF59" s="38"/>
      <c r="AJG59" s="38"/>
      <c r="AJH59" s="38"/>
      <c r="AJI59" s="38"/>
      <c r="AJJ59" s="38"/>
      <c r="AJK59" s="38"/>
      <c r="AJL59" s="38"/>
      <c r="AJM59" s="38"/>
      <c r="AJN59" s="38"/>
      <c r="AJO59" s="38"/>
      <c r="AJP59" s="38"/>
      <c r="AJQ59" s="38"/>
      <c r="AJR59" s="38"/>
      <c r="AJS59" s="38"/>
      <c r="AJT59" s="38"/>
      <c r="AJU59" s="38"/>
      <c r="AJV59" s="38"/>
      <c r="AJW59" s="38"/>
      <c r="AJX59" s="38"/>
      <c r="AJY59" s="38"/>
      <c r="AJZ59" s="38"/>
      <c r="AKA59" s="38"/>
      <c r="AKB59" s="38"/>
      <c r="AKC59" s="38"/>
      <c r="AKD59" s="38"/>
      <c r="AKE59" s="38"/>
      <c r="AKF59" s="38"/>
      <c r="AKG59" s="38"/>
      <c r="AKH59" s="38"/>
      <c r="AKI59" s="38"/>
      <c r="AKJ59" s="38"/>
      <c r="AKK59" s="38"/>
      <c r="AKL59" s="38"/>
      <c r="AKM59" s="38"/>
      <c r="AKN59" s="38"/>
      <c r="AKO59" s="38"/>
      <c r="AKP59" s="38"/>
      <c r="AKQ59" s="38"/>
      <c r="AKR59" s="38"/>
      <c r="AKS59" s="38"/>
      <c r="AKT59" s="38"/>
      <c r="AKU59" s="38"/>
      <c r="AKV59" s="38"/>
      <c r="AKW59" s="38"/>
      <c r="AKX59" s="38"/>
      <c r="AKY59" s="38"/>
      <c r="AKZ59" s="38"/>
      <c r="ALA59" s="38"/>
      <c r="ALB59" s="38"/>
      <c r="ALC59" s="38"/>
      <c r="ALD59" s="38"/>
      <c r="ALE59" s="38"/>
      <c r="ALF59" s="38"/>
      <c r="ALG59" s="38"/>
      <c r="ALH59" s="38"/>
      <c r="ALI59" s="38"/>
      <c r="ALJ59" s="39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</row>
    <row r="60" spans="1:1022">
      <c r="A60" s="20" t="s">
        <v>151</v>
      </c>
      <c r="B60" s="20" t="s">
        <v>168</v>
      </c>
      <c r="C60" s="20" t="s">
        <v>169</v>
      </c>
      <c r="D60" s="20"/>
      <c r="F60" s="20"/>
      <c r="G60" s="11"/>
      <c r="H60" s="18">
        <v>340</v>
      </c>
      <c r="I60" s="20" t="s">
        <v>135</v>
      </c>
      <c r="J60" s="10">
        <f>G$1*H60</f>
        <v>170000</v>
      </c>
      <c r="K60" s="18"/>
      <c r="L60" s="19"/>
      <c r="M60" s="19"/>
      <c r="N60" s="20"/>
      <c r="O60" s="20"/>
      <c r="P60" s="20"/>
    </row>
    <row r="61" spans="1:1022">
      <c r="A61" s="41" t="s">
        <v>151</v>
      </c>
      <c r="B61" s="20" t="s">
        <v>170</v>
      </c>
      <c r="C61" s="20" t="s">
        <v>171</v>
      </c>
      <c r="D61" s="20"/>
      <c r="F61" s="20"/>
      <c r="G61" s="11"/>
      <c r="H61" s="18">
        <v>340</v>
      </c>
      <c r="I61" s="20" t="s">
        <v>135</v>
      </c>
      <c r="J61" s="10">
        <f>G$1*H61</f>
        <v>170000</v>
      </c>
      <c r="K61" s="18"/>
      <c r="L61" s="19"/>
      <c r="M61" s="19"/>
      <c r="N61" s="20"/>
      <c r="O61" s="20"/>
      <c r="P61" s="20"/>
    </row>
    <row r="62" spans="1:1022">
      <c r="A62" s="41" t="s">
        <v>151</v>
      </c>
      <c r="B62" s="20" t="s">
        <v>172</v>
      </c>
      <c r="C62" s="20" t="s">
        <v>173</v>
      </c>
      <c r="D62" s="20"/>
      <c r="F62" s="20" t="s">
        <v>174</v>
      </c>
      <c r="G62" s="11"/>
      <c r="H62" s="18">
        <v>300</v>
      </c>
      <c r="I62" s="20" t="s">
        <v>135</v>
      </c>
      <c r="J62" s="10">
        <f>G$1*H62</f>
        <v>150000</v>
      </c>
      <c r="K62" s="18"/>
      <c r="L62" s="19"/>
      <c r="M62" s="19"/>
      <c r="N62" s="20"/>
      <c r="O62" s="20"/>
      <c r="P62" s="20"/>
    </row>
    <row r="63" spans="1:1022">
      <c r="A63" s="42" t="s">
        <v>151</v>
      </c>
      <c r="B63" s="10" t="s">
        <v>175</v>
      </c>
      <c r="C63" s="10" t="s">
        <v>176</v>
      </c>
      <c r="F63" s="10" t="s">
        <v>177</v>
      </c>
      <c r="G63" s="43" t="s">
        <v>178</v>
      </c>
      <c r="H63" s="12">
        <v>2</v>
      </c>
      <c r="I63" s="10" t="s">
        <v>19</v>
      </c>
      <c r="J63" s="10">
        <f>G$1*H63</f>
        <v>1000</v>
      </c>
      <c r="K63" s="44"/>
      <c r="L63" s="45"/>
      <c r="M63" s="45"/>
      <c r="N63" s="10"/>
      <c r="O63" s="42"/>
      <c r="P63" s="20"/>
    </row>
    <row r="64" spans="1:1022">
      <c r="A64" s="42" t="s">
        <v>151</v>
      </c>
      <c r="B64" s="42" t="s">
        <v>179</v>
      </c>
      <c r="C64" s="42" t="s">
        <v>180</v>
      </c>
      <c r="D64" s="42"/>
      <c r="E64" s="42"/>
      <c r="F64" s="42" t="s">
        <v>181</v>
      </c>
      <c r="G64" s="42" t="s">
        <v>182</v>
      </c>
      <c r="H64" s="44">
        <v>260</v>
      </c>
      <c r="I64" s="42" t="s">
        <v>135</v>
      </c>
      <c r="J64" s="10">
        <f>G$1*H64</f>
        <v>130000</v>
      </c>
      <c r="K64" s="44"/>
      <c r="L64" s="45"/>
      <c r="M64" s="45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  <c r="IX64" s="42"/>
      <c r="IY64" s="42"/>
      <c r="IZ64" s="42"/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  <c r="JM64" s="42"/>
      <c r="JN64" s="42"/>
      <c r="JO64" s="42"/>
      <c r="JP64" s="42"/>
      <c r="JQ64" s="42"/>
      <c r="JR64" s="42"/>
      <c r="JS64" s="42"/>
      <c r="JT64" s="42"/>
      <c r="JU64" s="42"/>
      <c r="JV64" s="42"/>
      <c r="JW64" s="42"/>
      <c r="JX64" s="42"/>
      <c r="JY64" s="42"/>
      <c r="JZ64" s="42"/>
      <c r="KA64" s="42"/>
      <c r="KB64" s="42"/>
      <c r="KC64" s="42"/>
      <c r="KD64" s="42"/>
      <c r="KE64" s="42"/>
      <c r="KF64" s="42"/>
      <c r="KG64" s="42"/>
      <c r="KH64" s="42"/>
      <c r="KI64" s="42"/>
      <c r="KJ64" s="42"/>
      <c r="KK64" s="42"/>
      <c r="KL64" s="42"/>
      <c r="KM64" s="42"/>
      <c r="KN64" s="42"/>
      <c r="KO64" s="42"/>
      <c r="KP64" s="42"/>
      <c r="KQ64" s="42"/>
      <c r="KR64" s="42"/>
      <c r="KS64" s="42"/>
      <c r="KT64" s="42"/>
      <c r="KU64" s="42"/>
      <c r="KV64" s="42"/>
      <c r="KW64" s="42"/>
      <c r="KX64" s="42"/>
      <c r="KY64" s="42"/>
      <c r="KZ64" s="42"/>
      <c r="LA64" s="42"/>
      <c r="LB64" s="42"/>
      <c r="LC64" s="42"/>
      <c r="LD64" s="42"/>
      <c r="LE64" s="42"/>
      <c r="LF64" s="42"/>
      <c r="LG64" s="42"/>
      <c r="LH64" s="42"/>
      <c r="LI64" s="42"/>
      <c r="LJ64" s="42"/>
      <c r="LK64" s="42"/>
      <c r="LL64" s="42"/>
      <c r="LM64" s="42"/>
      <c r="LN64" s="42"/>
      <c r="LO64" s="42"/>
      <c r="LP64" s="42"/>
      <c r="LQ64" s="42"/>
      <c r="LR64" s="42"/>
      <c r="LS64" s="42"/>
      <c r="LT64" s="42"/>
      <c r="LU64" s="42"/>
      <c r="LV64" s="42"/>
      <c r="LW64" s="42"/>
      <c r="LX64" s="42"/>
      <c r="LY64" s="42"/>
      <c r="LZ64" s="42"/>
      <c r="MA64" s="42"/>
      <c r="MB64" s="42"/>
      <c r="MC64" s="42"/>
      <c r="MD64" s="42"/>
      <c r="ME64" s="42"/>
      <c r="MF64" s="42"/>
      <c r="MG64" s="42"/>
      <c r="MH64" s="42"/>
      <c r="MI64" s="42"/>
      <c r="MJ64" s="42"/>
      <c r="MK64" s="42"/>
      <c r="ML64" s="42"/>
      <c r="MM64" s="42"/>
      <c r="MN64" s="42"/>
      <c r="MO64" s="42"/>
      <c r="MP64" s="42"/>
      <c r="MQ64" s="42"/>
      <c r="MR64" s="42"/>
      <c r="MS64" s="42"/>
      <c r="MT64" s="42"/>
      <c r="MU64" s="42"/>
      <c r="MV64" s="42"/>
      <c r="MW64" s="42"/>
      <c r="MX64" s="42"/>
      <c r="MY64" s="42"/>
      <c r="MZ64" s="42"/>
      <c r="NA64" s="42"/>
      <c r="NB64" s="42"/>
      <c r="NC64" s="42"/>
      <c r="ND64" s="42"/>
      <c r="NE64" s="42"/>
      <c r="NF64" s="42"/>
      <c r="NG64" s="42"/>
      <c r="NH64" s="42"/>
      <c r="NI64" s="42"/>
      <c r="NJ64" s="42"/>
      <c r="NK64" s="42"/>
      <c r="NL64" s="42"/>
      <c r="NM64" s="42"/>
      <c r="NN64" s="42"/>
      <c r="NO64" s="42"/>
      <c r="NP64" s="42"/>
      <c r="NQ64" s="42"/>
      <c r="NR64" s="42"/>
      <c r="NS64" s="42"/>
      <c r="NT64" s="42"/>
      <c r="NU64" s="42"/>
      <c r="NV64" s="42"/>
      <c r="NW64" s="42"/>
      <c r="NX64" s="42"/>
      <c r="NY64" s="42"/>
      <c r="NZ64" s="42"/>
      <c r="OA64" s="42"/>
      <c r="OB64" s="42"/>
      <c r="OC64" s="42"/>
      <c r="OD64" s="42"/>
      <c r="OE64" s="42"/>
      <c r="OF64" s="42"/>
      <c r="OG64" s="42"/>
      <c r="OH64" s="42"/>
      <c r="OI64" s="42"/>
      <c r="OJ64" s="42"/>
      <c r="OK64" s="42"/>
      <c r="OL64" s="42"/>
      <c r="OM64" s="42"/>
      <c r="ON64" s="42"/>
      <c r="OO64" s="42"/>
      <c r="OP64" s="42"/>
      <c r="OQ64" s="42"/>
      <c r="OR64" s="42"/>
      <c r="OS64" s="42"/>
      <c r="OT64" s="42"/>
      <c r="OU64" s="42"/>
      <c r="OV64" s="42"/>
      <c r="OW64" s="42"/>
      <c r="OX64" s="42"/>
      <c r="OY64" s="42"/>
      <c r="OZ64" s="42"/>
      <c r="PA64" s="42"/>
      <c r="PB64" s="42"/>
      <c r="PC64" s="42"/>
      <c r="PD64" s="42"/>
      <c r="PE64" s="42"/>
      <c r="PF64" s="42"/>
      <c r="PG64" s="42"/>
      <c r="PH64" s="42"/>
      <c r="PI64" s="42"/>
      <c r="PJ64" s="42"/>
      <c r="PK64" s="42"/>
      <c r="PL64" s="42"/>
      <c r="PM64" s="42"/>
      <c r="PN64" s="42"/>
      <c r="PO64" s="42"/>
      <c r="PP64" s="42"/>
      <c r="PQ64" s="42"/>
      <c r="PR64" s="42"/>
      <c r="PS64" s="42"/>
      <c r="PT64" s="42"/>
      <c r="PU64" s="42"/>
      <c r="PV64" s="42"/>
      <c r="PW64" s="42"/>
      <c r="PX64" s="42"/>
      <c r="PY64" s="42"/>
      <c r="PZ64" s="42"/>
      <c r="QA64" s="42"/>
      <c r="QB64" s="42"/>
      <c r="QC64" s="42"/>
      <c r="QD64" s="42"/>
      <c r="QE64" s="42"/>
      <c r="QF64" s="42"/>
      <c r="QG64" s="42"/>
      <c r="QH64" s="42"/>
      <c r="QI64" s="42"/>
      <c r="QJ64" s="42"/>
      <c r="QK64" s="42"/>
      <c r="QL64" s="42"/>
      <c r="QM64" s="42"/>
      <c r="QN64" s="42"/>
      <c r="QO64" s="42"/>
      <c r="QP64" s="42"/>
      <c r="QQ64" s="42"/>
      <c r="QR64" s="42"/>
      <c r="QS64" s="42"/>
      <c r="QT64" s="42"/>
      <c r="QU64" s="42"/>
      <c r="QV64" s="42"/>
      <c r="QW64" s="42"/>
      <c r="QX64" s="42"/>
      <c r="QY64" s="42"/>
      <c r="QZ64" s="42"/>
      <c r="RA64" s="42"/>
      <c r="RB64" s="42"/>
      <c r="RC64" s="42"/>
      <c r="RD64" s="42"/>
      <c r="RE64" s="42"/>
      <c r="RF64" s="42"/>
      <c r="RG64" s="42"/>
      <c r="RH64" s="42"/>
      <c r="RI64" s="42"/>
      <c r="RJ64" s="42"/>
      <c r="RK64" s="42"/>
      <c r="RL64" s="42"/>
      <c r="RM64" s="42"/>
      <c r="RN64" s="42"/>
      <c r="RO64" s="42"/>
      <c r="RP64" s="42"/>
      <c r="RQ64" s="42"/>
      <c r="RR64" s="42"/>
      <c r="RS64" s="42"/>
      <c r="RT64" s="42"/>
      <c r="RU64" s="42"/>
      <c r="RV64" s="42"/>
      <c r="RW64" s="42"/>
      <c r="RX64" s="42"/>
      <c r="RY64" s="42"/>
      <c r="RZ64" s="42"/>
      <c r="SA64" s="42"/>
      <c r="SB64" s="42"/>
      <c r="SC64" s="42"/>
      <c r="SD64" s="42"/>
      <c r="SE64" s="42"/>
      <c r="SF64" s="42"/>
      <c r="SG64" s="42"/>
      <c r="SH64" s="42"/>
      <c r="SI64" s="42"/>
      <c r="SJ64" s="42"/>
      <c r="SK64" s="42"/>
      <c r="SL64" s="42"/>
      <c r="SM64" s="42"/>
      <c r="SN64" s="42"/>
      <c r="SO64" s="42"/>
      <c r="SP64" s="42"/>
      <c r="SQ64" s="42"/>
      <c r="SR64" s="42"/>
      <c r="SS64" s="42"/>
      <c r="ST64" s="42"/>
      <c r="SU64" s="42"/>
      <c r="SV64" s="42"/>
      <c r="SW64" s="42"/>
      <c r="SX64" s="42"/>
      <c r="SY64" s="42"/>
      <c r="SZ64" s="42"/>
      <c r="TA64" s="42"/>
      <c r="TB64" s="42"/>
      <c r="TC64" s="42"/>
      <c r="TD64" s="42"/>
      <c r="TE64" s="42"/>
      <c r="TF64" s="42"/>
      <c r="TG64" s="42"/>
      <c r="TH64" s="42"/>
      <c r="TI64" s="42"/>
      <c r="TJ64" s="42"/>
      <c r="TK64" s="42"/>
      <c r="TL64" s="42"/>
      <c r="TM64" s="42"/>
      <c r="TN64" s="42"/>
      <c r="TO64" s="42"/>
      <c r="TP64" s="42"/>
      <c r="TQ64" s="42"/>
      <c r="TR64" s="42"/>
      <c r="TS64" s="42"/>
      <c r="TT64" s="42"/>
      <c r="TU64" s="42"/>
      <c r="TV64" s="42"/>
      <c r="TW64" s="42"/>
      <c r="TX64" s="42"/>
      <c r="TY64" s="42"/>
      <c r="TZ64" s="42"/>
      <c r="UA64" s="42"/>
      <c r="UB64" s="42"/>
      <c r="UC64" s="42"/>
      <c r="UD64" s="42"/>
      <c r="UE64" s="42"/>
      <c r="UF64" s="42"/>
      <c r="UG64" s="42"/>
      <c r="UH64" s="42"/>
      <c r="UI64" s="42"/>
      <c r="UJ64" s="42"/>
      <c r="UK64" s="42"/>
      <c r="UL64" s="42"/>
      <c r="UM64" s="42"/>
      <c r="UN64" s="42"/>
      <c r="UO64" s="42"/>
      <c r="UP64" s="42"/>
      <c r="UQ64" s="42"/>
      <c r="UR64" s="42"/>
      <c r="US64" s="42"/>
      <c r="UT64" s="42"/>
      <c r="UU64" s="42"/>
      <c r="UV64" s="42"/>
      <c r="UW64" s="42"/>
      <c r="UX64" s="42"/>
      <c r="UY64" s="42"/>
      <c r="UZ64" s="42"/>
      <c r="VA64" s="42"/>
      <c r="VB64" s="42"/>
      <c r="VC64" s="42"/>
      <c r="VD64" s="42"/>
      <c r="VE64" s="42"/>
      <c r="VF64" s="42"/>
      <c r="VG64" s="42"/>
      <c r="VH64" s="42"/>
      <c r="VI64" s="42"/>
      <c r="VJ64" s="42"/>
      <c r="VK64" s="42"/>
      <c r="VL64" s="42"/>
      <c r="VM64" s="42"/>
      <c r="VN64" s="42"/>
      <c r="VO64" s="42"/>
      <c r="VP64" s="42"/>
      <c r="VQ64" s="42"/>
      <c r="VR64" s="42"/>
      <c r="VS64" s="42"/>
      <c r="VT64" s="42"/>
      <c r="VU64" s="42"/>
      <c r="VV64" s="42"/>
      <c r="VW64" s="42"/>
      <c r="VX64" s="42"/>
      <c r="VY64" s="42"/>
      <c r="VZ64" s="42"/>
      <c r="WA64" s="42"/>
      <c r="WB64" s="42"/>
      <c r="WC64" s="42"/>
      <c r="WD64" s="42"/>
      <c r="WE64" s="42"/>
      <c r="WF64" s="42"/>
      <c r="WG64" s="42"/>
      <c r="WH64" s="42"/>
      <c r="WI64" s="42"/>
      <c r="WJ64" s="42"/>
      <c r="WK64" s="42"/>
      <c r="WL64" s="42"/>
      <c r="WM64" s="42"/>
      <c r="WN64" s="42"/>
      <c r="WO64" s="42"/>
      <c r="WP64" s="42"/>
      <c r="WQ64" s="42"/>
      <c r="WR64" s="42"/>
      <c r="WS64" s="42"/>
      <c r="WT64" s="42"/>
      <c r="WU64" s="42"/>
      <c r="WV64" s="42"/>
      <c r="WW64" s="42"/>
      <c r="WX64" s="42"/>
      <c r="WY64" s="42"/>
      <c r="WZ64" s="42"/>
      <c r="XA64" s="42"/>
      <c r="XB64" s="42"/>
      <c r="XC64" s="42"/>
      <c r="XD64" s="42"/>
      <c r="XE64" s="42"/>
      <c r="XF64" s="42"/>
      <c r="XG64" s="42"/>
      <c r="XH64" s="42"/>
      <c r="XI64" s="42"/>
      <c r="XJ64" s="42"/>
      <c r="XK64" s="42"/>
      <c r="XL64" s="42"/>
      <c r="XM64" s="42"/>
      <c r="XN64" s="42"/>
      <c r="XO64" s="42"/>
      <c r="XP64" s="42"/>
      <c r="XQ64" s="42"/>
      <c r="XR64" s="42"/>
      <c r="XS64" s="42"/>
      <c r="XT64" s="42"/>
      <c r="XU64" s="42"/>
      <c r="XV64" s="42"/>
      <c r="XW64" s="42"/>
      <c r="XX64" s="42"/>
      <c r="XY64" s="42"/>
      <c r="XZ64" s="42"/>
      <c r="YA64" s="42"/>
      <c r="YB64" s="42"/>
      <c r="YC64" s="42"/>
      <c r="YD64" s="42"/>
      <c r="YE64" s="42"/>
      <c r="YF64" s="42"/>
      <c r="YG64" s="42"/>
      <c r="YH64" s="42"/>
      <c r="YI64" s="42"/>
      <c r="YJ64" s="42"/>
      <c r="YK64" s="42"/>
      <c r="YL64" s="42"/>
      <c r="YM64" s="42"/>
      <c r="YN64" s="42"/>
      <c r="YO64" s="42"/>
      <c r="YP64" s="42"/>
      <c r="YQ64" s="42"/>
      <c r="YR64" s="42"/>
      <c r="YS64" s="42"/>
      <c r="YT64" s="42"/>
      <c r="YU64" s="42"/>
      <c r="YV64" s="42"/>
      <c r="YW64" s="42"/>
      <c r="YX64" s="42"/>
      <c r="YY64" s="42"/>
      <c r="YZ64" s="42"/>
      <c r="ZA64" s="42"/>
      <c r="ZB64" s="42"/>
      <c r="ZC64" s="42"/>
      <c r="ZD64" s="42"/>
      <c r="ZE64" s="42"/>
      <c r="ZF64" s="42"/>
      <c r="ZG64" s="42"/>
      <c r="ZH64" s="42"/>
      <c r="ZI64" s="42"/>
      <c r="ZJ64" s="42"/>
      <c r="ZK64" s="42"/>
      <c r="ZL64" s="42"/>
      <c r="ZM64" s="42"/>
      <c r="ZN64" s="42"/>
      <c r="ZO64" s="42"/>
      <c r="ZP64" s="42"/>
      <c r="ZQ64" s="42"/>
      <c r="ZR64" s="42"/>
      <c r="ZS64" s="42"/>
      <c r="ZT64" s="42"/>
      <c r="ZU64" s="42"/>
      <c r="ZV64" s="42"/>
      <c r="ZW64" s="42"/>
      <c r="ZX64" s="42"/>
      <c r="ZY64" s="42"/>
      <c r="ZZ64" s="42"/>
      <c r="AAA64" s="42"/>
      <c r="AAB64" s="42"/>
      <c r="AAC64" s="42"/>
      <c r="AAD64" s="42"/>
      <c r="AAE64" s="42"/>
      <c r="AAF64" s="42"/>
      <c r="AAG64" s="42"/>
      <c r="AAH64" s="42"/>
      <c r="AAI64" s="42"/>
      <c r="AAJ64" s="42"/>
      <c r="AAK64" s="42"/>
      <c r="AAL64" s="42"/>
      <c r="AAM64" s="42"/>
      <c r="AAN64" s="42"/>
      <c r="AAO64" s="42"/>
      <c r="AAP64" s="42"/>
      <c r="AAQ64" s="42"/>
      <c r="AAR64" s="42"/>
      <c r="AAS64" s="42"/>
      <c r="AAT64" s="42"/>
      <c r="AAU64" s="42"/>
      <c r="AAV64" s="42"/>
      <c r="AAW64" s="42"/>
      <c r="AAX64" s="42"/>
      <c r="AAY64" s="42"/>
      <c r="AAZ64" s="42"/>
      <c r="ABA64" s="42"/>
      <c r="ABB64" s="42"/>
      <c r="ABC64" s="42"/>
      <c r="ABD64" s="42"/>
      <c r="ABE64" s="42"/>
      <c r="ABF64" s="42"/>
      <c r="ABG64" s="42"/>
      <c r="ABH64" s="42"/>
      <c r="ABI64" s="42"/>
      <c r="ABJ64" s="42"/>
      <c r="ABK64" s="42"/>
      <c r="ABL64" s="42"/>
      <c r="ABM64" s="42"/>
      <c r="ABN64" s="42"/>
      <c r="ABO64" s="42"/>
      <c r="ABP64" s="42"/>
      <c r="ABQ64" s="42"/>
      <c r="ABR64" s="42"/>
      <c r="ABS64" s="42"/>
      <c r="ABT64" s="42"/>
      <c r="ABU64" s="42"/>
      <c r="ABV64" s="42"/>
      <c r="ABW64" s="42"/>
      <c r="ABX64" s="42"/>
      <c r="ABY64" s="42"/>
      <c r="ABZ64" s="42"/>
      <c r="ACA64" s="42"/>
      <c r="ACB64" s="42"/>
      <c r="ACC64" s="42"/>
      <c r="ACD64" s="42"/>
      <c r="ACE64" s="42"/>
      <c r="ACF64" s="42"/>
      <c r="ACG64" s="42"/>
      <c r="ACH64" s="42"/>
      <c r="ACI64" s="42"/>
      <c r="ACJ64" s="42"/>
      <c r="ACK64" s="42"/>
      <c r="ACL64" s="42"/>
      <c r="ACM64" s="42"/>
      <c r="ACN64" s="42"/>
      <c r="ACO64" s="42"/>
      <c r="ACP64" s="42"/>
      <c r="ACQ64" s="42"/>
      <c r="ACR64" s="42"/>
      <c r="ACS64" s="42"/>
      <c r="ACT64" s="42"/>
      <c r="ACU64" s="42"/>
      <c r="ACV64" s="42"/>
      <c r="ACW64" s="42"/>
      <c r="ACX64" s="42"/>
      <c r="ACY64" s="42"/>
      <c r="ACZ64" s="42"/>
      <c r="ADA64" s="42"/>
      <c r="ADB64" s="42"/>
      <c r="ADC64" s="42"/>
      <c r="ADD64" s="42"/>
      <c r="ADE64" s="42"/>
      <c r="ADF64" s="42"/>
      <c r="ADG64" s="42"/>
      <c r="ADH64" s="42"/>
      <c r="ADI64" s="42"/>
      <c r="ADJ64" s="42"/>
      <c r="ADK64" s="42"/>
      <c r="ADL64" s="42"/>
      <c r="ADM64" s="42"/>
      <c r="ADN64" s="42"/>
      <c r="ADO64" s="42"/>
      <c r="ADP64" s="42"/>
      <c r="ADQ64" s="42"/>
      <c r="ADR64" s="42"/>
      <c r="ADS64" s="42"/>
      <c r="ADT64" s="42"/>
      <c r="ADU64" s="42"/>
      <c r="ADV64" s="42"/>
      <c r="ADW64" s="42"/>
      <c r="ADX64" s="42"/>
      <c r="ADY64" s="42"/>
      <c r="ADZ64" s="42"/>
      <c r="AEA64" s="42"/>
      <c r="AEB64" s="42"/>
      <c r="AEC64" s="42"/>
      <c r="AED64" s="42"/>
      <c r="AEE64" s="42"/>
      <c r="AEF64" s="42"/>
      <c r="AEG64" s="42"/>
      <c r="AEH64" s="42"/>
      <c r="AEI64" s="42"/>
      <c r="AEJ64" s="42"/>
      <c r="AEK64" s="42"/>
      <c r="AEL64" s="42"/>
      <c r="AEM64" s="42"/>
      <c r="AEN64" s="42"/>
      <c r="AEO64" s="42"/>
      <c r="AEP64" s="42"/>
      <c r="AEQ64" s="42"/>
      <c r="AER64" s="42"/>
      <c r="AES64" s="42"/>
      <c r="AET64" s="42"/>
      <c r="AEU64" s="42"/>
      <c r="AEV64" s="42"/>
      <c r="AEW64" s="42"/>
      <c r="AEX64" s="42"/>
      <c r="AEY64" s="42"/>
      <c r="AEZ64" s="42"/>
      <c r="AFA64" s="42"/>
      <c r="AFB64" s="42"/>
      <c r="AFC64" s="42"/>
      <c r="AFD64" s="42"/>
      <c r="AFE64" s="42"/>
      <c r="AFF64" s="42"/>
      <c r="AFG64" s="42"/>
      <c r="AFH64" s="42"/>
      <c r="AFI64" s="42"/>
      <c r="AFJ64" s="42"/>
      <c r="AFK64" s="42"/>
      <c r="AFL64" s="42"/>
      <c r="AFM64" s="42"/>
      <c r="AFN64" s="42"/>
      <c r="AFO64" s="42"/>
      <c r="AFP64" s="42"/>
      <c r="AFQ64" s="42"/>
      <c r="AFR64" s="42"/>
      <c r="AFS64" s="42"/>
      <c r="AFT64" s="42"/>
      <c r="AFU64" s="42"/>
      <c r="AFV64" s="42"/>
      <c r="AFW64" s="42"/>
      <c r="AFX64" s="42"/>
      <c r="AFY64" s="42"/>
      <c r="AFZ64" s="42"/>
      <c r="AGA64" s="42"/>
      <c r="AGB64" s="42"/>
      <c r="AGC64" s="42"/>
      <c r="AGD64" s="42"/>
      <c r="AGE64" s="42"/>
      <c r="AGF64" s="42"/>
      <c r="AGG64" s="42"/>
      <c r="AGH64" s="42"/>
      <c r="AGI64" s="42"/>
      <c r="AGJ64" s="42"/>
      <c r="AGK64" s="42"/>
      <c r="AGL64" s="42"/>
      <c r="AGM64" s="42"/>
      <c r="AGN64" s="42"/>
      <c r="AGO64" s="42"/>
      <c r="AGP64" s="42"/>
      <c r="AGQ64" s="42"/>
      <c r="AGR64" s="42"/>
      <c r="AGS64" s="42"/>
      <c r="AGT64" s="42"/>
      <c r="AGU64" s="42"/>
      <c r="AGV64" s="42"/>
      <c r="AGW64" s="42"/>
      <c r="AGX64" s="42"/>
      <c r="AGY64" s="42"/>
      <c r="AGZ64" s="42"/>
      <c r="AHA64" s="42"/>
      <c r="AHB64" s="42"/>
      <c r="AHC64" s="42"/>
      <c r="AHD64" s="42"/>
      <c r="AHE64" s="42"/>
      <c r="AHF64" s="42"/>
      <c r="AHG64" s="42"/>
      <c r="AHH64" s="42"/>
      <c r="AHI64" s="42"/>
      <c r="AHJ64" s="42"/>
      <c r="AHK64" s="42"/>
      <c r="AHL64" s="42"/>
      <c r="AHM64" s="42"/>
      <c r="AHN64" s="42"/>
      <c r="AHO64" s="42"/>
      <c r="AHP64" s="42"/>
      <c r="AHQ64" s="42"/>
      <c r="AHR64" s="42"/>
      <c r="AHS64" s="42"/>
      <c r="AHT64" s="42"/>
      <c r="AHU64" s="42"/>
      <c r="AHV64" s="42"/>
      <c r="AHW64" s="42"/>
      <c r="AHX64" s="42"/>
      <c r="AHY64" s="42"/>
      <c r="AHZ64" s="42"/>
      <c r="AIA64" s="42"/>
      <c r="AIB64" s="42"/>
      <c r="AIC64" s="42"/>
      <c r="AID64" s="42"/>
      <c r="AIE64" s="42"/>
      <c r="AIF64" s="42"/>
      <c r="AIG64" s="42"/>
      <c r="AIH64" s="42"/>
      <c r="AII64" s="42"/>
      <c r="AIJ64" s="42"/>
      <c r="AIK64" s="42"/>
      <c r="AIL64" s="42"/>
      <c r="AIM64" s="42"/>
      <c r="AIN64" s="42"/>
      <c r="AIO64" s="42"/>
      <c r="AIP64" s="42"/>
      <c r="AIQ64" s="42"/>
      <c r="AIR64" s="42"/>
      <c r="AIS64" s="42"/>
      <c r="AIT64" s="42"/>
      <c r="AIU64" s="42"/>
      <c r="AIV64" s="42"/>
      <c r="AIW64" s="42"/>
      <c r="AIX64" s="42"/>
      <c r="AIY64" s="42"/>
      <c r="AIZ64" s="42"/>
      <c r="AJA64" s="42"/>
      <c r="AJB64" s="42"/>
      <c r="AJC64" s="42"/>
      <c r="AJD64" s="42"/>
      <c r="AJE64" s="42"/>
      <c r="AJF64" s="42"/>
      <c r="AJG64" s="42"/>
      <c r="AJH64" s="42"/>
      <c r="AJI64" s="42"/>
      <c r="AJJ64" s="42"/>
      <c r="AJK64" s="42"/>
      <c r="AJL64" s="42"/>
      <c r="AJM64" s="42"/>
      <c r="AJN64" s="42"/>
      <c r="AJO64" s="42"/>
      <c r="AJP64" s="42"/>
      <c r="AJQ64" s="42"/>
      <c r="AJR64" s="42"/>
      <c r="AJS64" s="42"/>
      <c r="AJT64" s="42"/>
      <c r="AJU64" s="42"/>
      <c r="AJV64" s="42"/>
      <c r="AJW64" s="42"/>
      <c r="AJX64" s="42"/>
      <c r="AJY64" s="42"/>
      <c r="AJZ64" s="42"/>
      <c r="AKA64" s="42"/>
      <c r="AKB64" s="42"/>
      <c r="AKC64" s="42"/>
      <c r="AKD64" s="42"/>
      <c r="AKE64" s="42"/>
      <c r="AKF64" s="42"/>
      <c r="AKG64" s="42"/>
      <c r="AKH64" s="42"/>
      <c r="AKI64" s="42"/>
      <c r="AKJ64" s="42"/>
      <c r="AKK64" s="42"/>
      <c r="AKL64" s="42"/>
      <c r="AKM64" s="42"/>
      <c r="AKN64" s="42"/>
      <c r="AKO64" s="42"/>
      <c r="AKP64" s="42"/>
      <c r="AKQ64" s="42"/>
      <c r="AKR64" s="42"/>
      <c r="AKS64" s="42"/>
      <c r="AKT64" s="42"/>
      <c r="AKU64" s="42"/>
      <c r="AKV64" s="42"/>
      <c r="AKW64" s="42"/>
      <c r="AKX64" s="42"/>
      <c r="AKY64" s="42"/>
      <c r="AKZ64" s="42"/>
      <c r="ALA64" s="42"/>
      <c r="ALB64" s="42"/>
      <c r="ALC64" s="42"/>
      <c r="ALD64" s="42"/>
      <c r="ALE64" s="42"/>
      <c r="ALF64" s="42"/>
      <c r="ALG64" s="42"/>
      <c r="ALH64" s="42"/>
      <c r="ALI64" s="42"/>
      <c r="ALJ64" s="42"/>
      <c r="ALK64" s="42"/>
      <c r="ALL64" s="42"/>
      <c r="ALM64" s="42"/>
      <c r="ALN64" s="42"/>
      <c r="ALO64" s="42"/>
      <c r="ALP64" s="42"/>
      <c r="ALQ64" s="42"/>
      <c r="ALR64" s="42"/>
      <c r="ALS64" s="42"/>
      <c r="ALT64" s="42"/>
      <c r="ALU64" s="42"/>
      <c r="ALV64" s="42"/>
      <c r="ALW64" s="42"/>
      <c r="ALX64" s="42"/>
      <c r="ALY64" s="42"/>
      <c r="ALZ64" s="42"/>
      <c r="AMA64" s="42"/>
      <c r="AMB64" s="42"/>
      <c r="AMC64" s="42"/>
      <c r="AMD64" s="42"/>
      <c r="AME64" s="42"/>
    </row>
    <row r="65" spans="1:1019">
      <c r="A65" s="10" t="s">
        <v>151</v>
      </c>
      <c r="B65" s="10" t="s">
        <v>183</v>
      </c>
      <c r="C65" s="10" t="s">
        <v>184</v>
      </c>
      <c r="F65" s="6" t="s">
        <v>185</v>
      </c>
      <c r="G65" s="46" t="s">
        <v>186</v>
      </c>
      <c r="H65" s="47">
        <v>13</v>
      </c>
      <c r="I65" s="6" t="s">
        <v>19</v>
      </c>
      <c r="J65" s="10">
        <v>7000</v>
      </c>
      <c r="M65" s="49"/>
    </row>
    <row r="66" spans="1:1019">
      <c r="A66" s="10" t="s">
        <v>151</v>
      </c>
      <c r="B66" s="15" t="s">
        <v>187</v>
      </c>
      <c r="C66" s="50" t="s">
        <v>188</v>
      </c>
      <c r="F66" s="50" t="s">
        <v>185</v>
      </c>
      <c r="G66" s="51" t="s">
        <v>189</v>
      </c>
      <c r="H66" s="47">
        <v>8</v>
      </c>
      <c r="I66" s="6" t="s">
        <v>19</v>
      </c>
      <c r="J66" s="10">
        <f t="shared" ref="J66:J71" si="2">G$1*H66</f>
        <v>4000</v>
      </c>
      <c r="M66" s="49"/>
    </row>
    <row r="67" spans="1:1019">
      <c r="A67" s="10" t="s">
        <v>190</v>
      </c>
      <c r="B67" s="3" t="s">
        <v>191</v>
      </c>
      <c r="C67" s="31" t="s">
        <v>192</v>
      </c>
      <c r="F67" s="52" t="s">
        <v>193</v>
      </c>
      <c r="G67" s="53">
        <v>99649</v>
      </c>
      <c r="H67" s="47">
        <v>1</v>
      </c>
      <c r="I67" s="6" t="s">
        <v>19</v>
      </c>
      <c r="J67" s="10">
        <f t="shared" si="2"/>
        <v>500</v>
      </c>
    </row>
    <row r="68" spans="1:1019">
      <c r="A68" s="10" t="s">
        <v>190</v>
      </c>
      <c r="B68" s="3" t="s">
        <v>194</v>
      </c>
      <c r="C68" s="31" t="s">
        <v>195</v>
      </c>
      <c r="F68" s="52" t="s">
        <v>196</v>
      </c>
      <c r="G68" s="53" t="s">
        <v>197</v>
      </c>
      <c r="H68" s="47">
        <v>0.25</v>
      </c>
      <c r="I68" s="6" t="s">
        <v>198</v>
      </c>
      <c r="J68" s="10">
        <f t="shared" si="2"/>
        <v>125</v>
      </c>
    </row>
    <row r="69" spans="1:1019">
      <c r="A69" s="15" t="s">
        <v>190</v>
      </c>
      <c r="B69" s="54" t="s">
        <v>199</v>
      </c>
      <c r="C69" s="55" t="s">
        <v>200</v>
      </c>
      <c r="D69" s="15"/>
      <c r="E69" s="53"/>
      <c r="F69" s="54" t="s">
        <v>66</v>
      </c>
      <c r="G69" s="53" t="s">
        <v>201</v>
      </c>
      <c r="H69" s="53">
        <v>0.5</v>
      </c>
      <c r="I69" s="15" t="s">
        <v>198</v>
      </c>
      <c r="J69" s="10">
        <f t="shared" si="2"/>
        <v>250</v>
      </c>
      <c r="K69" s="18"/>
      <c r="L69" s="19"/>
      <c r="M69" s="19"/>
      <c r="N69" s="10"/>
      <c r="O69" s="20"/>
      <c r="P69" s="10"/>
      <c r="Q69" s="56"/>
      <c r="R69" s="10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  <c r="SI69" s="57"/>
      <c r="SJ69" s="57"/>
      <c r="SK69" s="57"/>
      <c r="SL69" s="57"/>
      <c r="SM69" s="57"/>
      <c r="SN69" s="57"/>
      <c r="SO69" s="57"/>
      <c r="SP69" s="57"/>
      <c r="SQ69" s="57"/>
      <c r="SR69" s="57"/>
      <c r="SS69" s="57"/>
      <c r="ST69" s="57"/>
      <c r="SU69" s="57"/>
      <c r="SV69" s="57"/>
      <c r="SW69" s="57"/>
      <c r="SX69" s="57"/>
      <c r="SY69" s="57"/>
      <c r="SZ69" s="57"/>
      <c r="TA69" s="57"/>
      <c r="TB69" s="57"/>
      <c r="TC69" s="57"/>
      <c r="TD69" s="57"/>
      <c r="TE69" s="57"/>
      <c r="TF69" s="57"/>
      <c r="TG69" s="57"/>
      <c r="TH69" s="57"/>
      <c r="TI69" s="57"/>
      <c r="TJ69" s="57"/>
      <c r="TK69" s="57"/>
      <c r="TL69" s="57"/>
      <c r="TM69" s="57"/>
      <c r="TN69" s="57"/>
      <c r="TO69" s="57"/>
      <c r="TP69" s="57"/>
      <c r="TQ69" s="57"/>
      <c r="TR69" s="57"/>
      <c r="TS69" s="57"/>
      <c r="TT69" s="57"/>
      <c r="TU69" s="57"/>
      <c r="TV69" s="57"/>
      <c r="TW69" s="57"/>
      <c r="TX69" s="57"/>
      <c r="TY69" s="57"/>
      <c r="TZ69" s="57"/>
      <c r="UA69" s="57"/>
      <c r="UB69" s="57"/>
      <c r="UC69" s="57"/>
      <c r="UD69" s="57"/>
      <c r="UE69" s="57"/>
      <c r="UF69" s="57"/>
      <c r="UG69" s="57"/>
      <c r="UH69" s="57"/>
      <c r="UI69" s="57"/>
      <c r="UJ69" s="57"/>
      <c r="UK69" s="57"/>
      <c r="UL69" s="57"/>
      <c r="UM69" s="57"/>
      <c r="UN69" s="57"/>
      <c r="UO69" s="57"/>
      <c r="UP69" s="57"/>
      <c r="UQ69" s="57"/>
      <c r="UR69" s="57"/>
      <c r="US69" s="57"/>
      <c r="UT69" s="57"/>
      <c r="UU69" s="57"/>
      <c r="UV69" s="57"/>
      <c r="UW69" s="57"/>
      <c r="UX69" s="57"/>
      <c r="UY69" s="57"/>
      <c r="UZ69" s="57"/>
      <c r="VA69" s="57"/>
      <c r="VB69" s="57"/>
      <c r="VC69" s="57"/>
      <c r="VD69" s="57"/>
      <c r="VE69" s="57"/>
      <c r="VF69" s="57"/>
      <c r="VG69" s="57"/>
      <c r="VH69" s="57"/>
      <c r="VI69" s="57"/>
      <c r="VJ69" s="57"/>
      <c r="VK69" s="57"/>
      <c r="VL69" s="57"/>
      <c r="VM69" s="57"/>
      <c r="VN69" s="57"/>
      <c r="VO69" s="57"/>
      <c r="VP69" s="57"/>
      <c r="VQ69" s="57"/>
      <c r="VR69" s="57"/>
      <c r="VS69" s="57"/>
      <c r="VT69" s="57"/>
      <c r="VU69" s="57"/>
      <c r="VV69" s="57"/>
      <c r="VW69" s="57"/>
      <c r="VX69" s="57"/>
      <c r="VY69" s="57"/>
      <c r="VZ69" s="57"/>
      <c r="WA69" s="57"/>
      <c r="WB69" s="57"/>
      <c r="WC69" s="57"/>
      <c r="WD69" s="57"/>
      <c r="WE69" s="57"/>
      <c r="WF69" s="57"/>
      <c r="WG69" s="57"/>
      <c r="WH69" s="57"/>
      <c r="WI69" s="57"/>
      <c r="WJ69" s="57"/>
      <c r="WK69" s="57"/>
      <c r="WL69" s="57"/>
      <c r="WM69" s="57"/>
      <c r="WN69" s="57"/>
      <c r="WO69" s="57"/>
      <c r="WP69" s="57"/>
      <c r="WQ69" s="57"/>
      <c r="WR69" s="57"/>
      <c r="WS69" s="57"/>
      <c r="WT69" s="57"/>
      <c r="WU69" s="57"/>
      <c r="WV69" s="57"/>
      <c r="WW69" s="57"/>
      <c r="WX69" s="57"/>
      <c r="WY69" s="57"/>
      <c r="WZ69" s="57"/>
      <c r="XA69" s="57"/>
      <c r="XB69" s="57"/>
      <c r="XC69" s="57"/>
      <c r="XD69" s="57"/>
      <c r="XE69" s="57"/>
      <c r="XF69" s="57"/>
      <c r="XG69" s="57"/>
      <c r="XH69" s="57"/>
      <c r="XI69" s="57"/>
      <c r="XJ69" s="57"/>
      <c r="XK69" s="57"/>
      <c r="XL69" s="57"/>
      <c r="XM69" s="57"/>
      <c r="XN69" s="57"/>
      <c r="XO69" s="57"/>
      <c r="XP69" s="57"/>
      <c r="XQ69" s="57"/>
      <c r="XR69" s="57"/>
      <c r="XS69" s="57"/>
      <c r="XT69" s="57"/>
      <c r="XU69" s="57"/>
      <c r="XV69" s="57"/>
      <c r="XW69" s="57"/>
      <c r="XX69" s="57"/>
      <c r="XY69" s="57"/>
      <c r="XZ69" s="57"/>
      <c r="YA69" s="57"/>
      <c r="YB69" s="57"/>
      <c r="YC69" s="57"/>
      <c r="YD69" s="57"/>
      <c r="YE69" s="57"/>
      <c r="YF69" s="57"/>
      <c r="YG69" s="57"/>
      <c r="YH69" s="57"/>
      <c r="YI69" s="57"/>
      <c r="YJ69" s="57"/>
      <c r="YK69" s="57"/>
      <c r="YL69" s="57"/>
      <c r="YM69" s="57"/>
      <c r="YN69" s="57"/>
      <c r="YO69" s="57"/>
      <c r="YP69" s="57"/>
      <c r="YQ69" s="57"/>
      <c r="YR69" s="57"/>
      <c r="YS69" s="57"/>
      <c r="YT69" s="57"/>
      <c r="YU69" s="57"/>
      <c r="YV69" s="57"/>
      <c r="YW69" s="57"/>
      <c r="YX69" s="57"/>
      <c r="YY69" s="57"/>
      <c r="YZ69" s="57"/>
      <c r="ZA69" s="57"/>
      <c r="ZB69" s="57"/>
      <c r="ZC69" s="57"/>
      <c r="ZD69" s="57"/>
      <c r="ZE69" s="57"/>
      <c r="ZF69" s="57"/>
      <c r="ZG69" s="57"/>
      <c r="ZH69" s="57"/>
      <c r="ZI69" s="57"/>
      <c r="ZJ69" s="57"/>
      <c r="ZK69" s="57"/>
      <c r="ZL69" s="57"/>
      <c r="ZM69" s="57"/>
      <c r="ZN69" s="57"/>
      <c r="ZO69" s="57"/>
      <c r="ZP69" s="57"/>
      <c r="ZQ69" s="57"/>
      <c r="ZR69" s="57"/>
      <c r="ZS69" s="57"/>
      <c r="ZT69" s="57"/>
      <c r="ZU69" s="57"/>
      <c r="ZV69" s="57"/>
      <c r="ZW69" s="57"/>
      <c r="ZX69" s="57"/>
      <c r="ZY69" s="57"/>
      <c r="ZZ69" s="57"/>
      <c r="AAA69" s="57"/>
      <c r="AAB69" s="57"/>
      <c r="AAC69" s="57"/>
      <c r="AAD69" s="57"/>
      <c r="AAE69" s="57"/>
      <c r="AAF69" s="57"/>
      <c r="AAG69" s="57"/>
      <c r="AAH69" s="57"/>
      <c r="AAI69" s="57"/>
      <c r="AAJ69" s="57"/>
      <c r="AAK69" s="57"/>
      <c r="AAL69" s="57"/>
      <c r="AAM69" s="57"/>
      <c r="AAN69" s="57"/>
      <c r="AAO69" s="57"/>
      <c r="AAP69" s="57"/>
      <c r="AAQ69" s="57"/>
      <c r="AAR69" s="57"/>
      <c r="AAS69" s="57"/>
      <c r="AAT69" s="57"/>
      <c r="AAU69" s="57"/>
      <c r="AAV69" s="57"/>
      <c r="AAW69" s="57"/>
      <c r="AAX69" s="57"/>
      <c r="AAY69" s="57"/>
      <c r="AAZ69" s="57"/>
      <c r="ABA69" s="57"/>
      <c r="ABB69" s="57"/>
      <c r="ABC69" s="57"/>
      <c r="ABD69" s="57"/>
      <c r="ABE69" s="57"/>
      <c r="ABF69" s="57"/>
      <c r="ABG69" s="57"/>
      <c r="ABH69" s="57"/>
      <c r="ABI69" s="57"/>
      <c r="ABJ69" s="57"/>
      <c r="ABK69" s="57"/>
      <c r="ABL69" s="57"/>
      <c r="ABM69" s="57"/>
      <c r="ABN69" s="57"/>
      <c r="ABO69" s="57"/>
      <c r="ABP69" s="57"/>
      <c r="ABQ69" s="57"/>
      <c r="ABR69" s="57"/>
      <c r="ABS69" s="57"/>
      <c r="ABT69" s="57"/>
      <c r="ABU69" s="57"/>
      <c r="ABV69" s="57"/>
      <c r="ABW69" s="57"/>
      <c r="ABX69" s="57"/>
      <c r="ABY69" s="57"/>
      <c r="ABZ69" s="57"/>
      <c r="ACA69" s="57"/>
      <c r="ACB69" s="57"/>
      <c r="ACC69" s="57"/>
      <c r="ACD69" s="57"/>
      <c r="ACE69" s="57"/>
      <c r="ACF69" s="57"/>
      <c r="ACG69" s="57"/>
      <c r="ACH69" s="57"/>
      <c r="ACI69" s="57"/>
      <c r="ACJ69" s="57"/>
      <c r="ACK69" s="57"/>
      <c r="ACL69" s="57"/>
      <c r="ACM69" s="57"/>
      <c r="ACN69" s="57"/>
      <c r="ACO69" s="57"/>
      <c r="ACP69" s="57"/>
      <c r="ACQ69" s="57"/>
      <c r="ACR69" s="57"/>
      <c r="ACS69" s="57"/>
      <c r="ACT69" s="57"/>
      <c r="ACU69" s="57"/>
      <c r="ACV69" s="57"/>
      <c r="ACW69" s="57"/>
      <c r="ACX69" s="57"/>
      <c r="ACY69" s="57"/>
      <c r="ACZ69" s="57"/>
      <c r="ADA69" s="57"/>
      <c r="ADB69" s="57"/>
      <c r="ADC69" s="57"/>
      <c r="ADD69" s="57"/>
      <c r="ADE69" s="57"/>
      <c r="ADF69" s="57"/>
      <c r="ADG69" s="57"/>
      <c r="ADH69" s="57"/>
      <c r="ADI69" s="57"/>
      <c r="ADJ69" s="57"/>
      <c r="ADK69" s="57"/>
      <c r="ADL69" s="57"/>
      <c r="ADM69" s="57"/>
      <c r="ADN69" s="57"/>
      <c r="ADO69" s="57"/>
      <c r="ADP69" s="57"/>
      <c r="ADQ69" s="57"/>
      <c r="ADR69" s="57"/>
      <c r="ADS69" s="57"/>
      <c r="ADT69" s="57"/>
      <c r="ADU69" s="57"/>
      <c r="ADV69" s="57"/>
      <c r="ADW69" s="57"/>
      <c r="ADX69" s="57"/>
      <c r="ADY69" s="57"/>
      <c r="ADZ69" s="57"/>
      <c r="AEA69" s="57"/>
      <c r="AEB69" s="57"/>
      <c r="AEC69" s="57"/>
      <c r="AED69" s="57"/>
      <c r="AEE69" s="57"/>
      <c r="AEF69" s="57"/>
      <c r="AEG69" s="57"/>
      <c r="AEH69" s="57"/>
      <c r="AEI69" s="57"/>
      <c r="AEJ69" s="57"/>
      <c r="AEK69" s="57"/>
      <c r="AEL69" s="57"/>
      <c r="AEM69" s="57"/>
      <c r="AEN69" s="57"/>
      <c r="AEO69" s="57"/>
      <c r="AEP69" s="57"/>
      <c r="AEQ69" s="57"/>
      <c r="AER69" s="57"/>
      <c r="AES69" s="57"/>
      <c r="AET69" s="57"/>
      <c r="AEU69" s="57"/>
      <c r="AEV69" s="57"/>
      <c r="AEW69" s="57"/>
      <c r="AEX69" s="57"/>
      <c r="AEY69" s="57"/>
      <c r="AEZ69" s="57"/>
      <c r="AFA69" s="57"/>
      <c r="AFB69" s="57"/>
      <c r="AFC69" s="57"/>
      <c r="AFD69" s="57"/>
      <c r="AFE69" s="57"/>
      <c r="AFF69" s="57"/>
      <c r="AFG69" s="57"/>
      <c r="AFH69" s="57"/>
      <c r="AFI69" s="57"/>
      <c r="AFJ69" s="57"/>
      <c r="AFK69" s="57"/>
      <c r="AFL69" s="57"/>
      <c r="AFM69" s="57"/>
      <c r="AFN69" s="57"/>
      <c r="AFO69" s="57"/>
      <c r="AFP69" s="57"/>
      <c r="AFQ69" s="57"/>
      <c r="AFR69" s="57"/>
      <c r="AFS69" s="57"/>
      <c r="AFT69" s="57"/>
      <c r="AFU69" s="57"/>
      <c r="AFV69" s="57"/>
      <c r="AFW69" s="57"/>
      <c r="AFX69" s="57"/>
      <c r="AFY69" s="57"/>
      <c r="AFZ69" s="57"/>
      <c r="AGA69" s="57"/>
      <c r="AGB69" s="57"/>
      <c r="AGC69" s="57"/>
      <c r="AGD69" s="57"/>
      <c r="AGE69" s="57"/>
      <c r="AGF69" s="57"/>
      <c r="AGG69" s="57"/>
      <c r="AGH69" s="57"/>
      <c r="AGI69" s="57"/>
      <c r="AGJ69" s="57"/>
      <c r="AGK69" s="57"/>
      <c r="AGL69" s="57"/>
      <c r="AGM69" s="57"/>
      <c r="AGN69" s="57"/>
      <c r="AGO69" s="57"/>
      <c r="AGP69" s="57"/>
      <c r="AGQ69" s="57"/>
      <c r="AGR69" s="57"/>
      <c r="AGS69" s="57"/>
      <c r="AGT69" s="57"/>
      <c r="AGU69" s="57"/>
      <c r="AGV69" s="57"/>
      <c r="AGW69" s="57"/>
      <c r="AGX69" s="57"/>
      <c r="AGY69" s="57"/>
      <c r="AGZ69" s="57"/>
      <c r="AHA69" s="57"/>
      <c r="AHB69" s="57"/>
      <c r="AHC69" s="57"/>
      <c r="AHD69" s="57"/>
      <c r="AHE69" s="57"/>
      <c r="AHF69" s="57"/>
      <c r="AHG69" s="57"/>
      <c r="AHH69" s="57"/>
      <c r="AHI69" s="57"/>
      <c r="AHJ69" s="57"/>
      <c r="AHK69" s="57"/>
      <c r="AHL69" s="57"/>
      <c r="AHM69" s="57"/>
      <c r="AHN69" s="57"/>
      <c r="AHO69" s="57"/>
      <c r="AHP69" s="57"/>
      <c r="AHQ69" s="57"/>
      <c r="AHR69" s="57"/>
      <c r="AHS69" s="57"/>
      <c r="AHT69" s="57"/>
      <c r="AHU69" s="57"/>
      <c r="AHV69" s="57"/>
      <c r="AHW69" s="57"/>
      <c r="AHX69" s="57"/>
      <c r="AHY69" s="57"/>
      <c r="AHZ69" s="57"/>
      <c r="AIA69" s="57"/>
      <c r="AIB69" s="57"/>
      <c r="AIC69" s="57"/>
      <c r="AID69" s="57"/>
      <c r="AIE69" s="57"/>
      <c r="AIF69" s="57"/>
      <c r="AIG69" s="57"/>
      <c r="AIH69" s="57"/>
      <c r="AII69" s="57"/>
      <c r="AIJ69" s="57"/>
      <c r="AIK69" s="57"/>
      <c r="AIL69" s="57"/>
      <c r="AIM69" s="57"/>
      <c r="AIN69" s="57"/>
      <c r="AIO69" s="57"/>
      <c r="AIP69" s="57"/>
      <c r="AIQ69" s="57"/>
      <c r="AIR69" s="57"/>
      <c r="AIS69" s="57"/>
      <c r="AIT69" s="57"/>
      <c r="AIU69" s="57"/>
      <c r="AIV69" s="57"/>
      <c r="AIW69" s="57"/>
      <c r="AIX69" s="57"/>
      <c r="AIY69" s="57"/>
      <c r="AIZ69" s="57"/>
      <c r="AJA69" s="57"/>
      <c r="AJB69" s="57"/>
      <c r="AJC69" s="57"/>
      <c r="AJD69" s="57"/>
      <c r="AJE69" s="57"/>
      <c r="AJF69" s="57"/>
      <c r="AJG69" s="57"/>
      <c r="AJH69" s="57"/>
      <c r="AJI69" s="57"/>
      <c r="AJJ69" s="57"/>
      <c r="AJK69" s="57"/>
      <c r="AJL69" s="57"/>
      <c r="AJM69" s="57"/>
      <c r="AJN69" s="57"/>
      <c r="AJO69" s="57"/>
      <c r="AJP69" s="57"/>
      <c r="AJQ69" s="57"/>
      <c r="AJR69" s="57"/>
      <c r="AJS69" s="57"/>
      <c r="AJT69" s="57"/>
      <c r="AJU69" s="57"/>
      <c r="AJV69" s="57"/>
      <c r="AJW69" s="57"/>
      <c r="AJX69" s="57"/>
      <c r="AJY69" s="57"/>
      <c r="AJZ69" s="57"/>
      <c r="AKA69" s="57"/>
      <c r="AKB69" s="57"/>
      <c r="AKC69" s="57"/>
      <c r="AKD69" s="57"/>
      <c r="AKE69" s="57"/>
      <c r="AKF69" s="57"/>
      <c r="AKG69" s="57"/>
      <c r="AKH69" s="57"/>
      <c r="AKI69" s="57"/>
      <c r="AKJ69" s="57"/>
      <c r="AKK69" s="57"/>
      <c r="AKL69" s="57"/>
      <c r="AKM69" s="57"/>
      <c r="AKN69" s="57"/>
      <c r="AKO69" s="57"/>
      <c r="AKP69" s="57"/>
      <c r="AKQ69" s="57"/>
      <c r="AKR69" s="57"/>
      <c r="AKS69" s="57"/>
      <c r="AKT69" s="57"/>
      <c r="AKU69" s="57"/>
      <c r="AKV69" s="57"/>
      <c r="AKW69" s="57"/>
      <c r="AKX69" s="57"/>
      <c r="AKY69" s="57"/>
      <c r="AKZ69" s="57"/>
      <c r="ALA69" s="57"/>
      <c r="ALB69" s="57"/>
      <c r="ALC69" s="57"/>
      <c r="ALD69" s="57"/>
      <c r="ALE69" s="57"/>
      <c r="ALF69" s="57"/>
      <c r="ALG69" s="57"/>
      <c r="ALH69" s="57"/>
      <c r="ALI69" s="57"/>
      <c r="ALJ69" s="57"/>
      <c r="ALK69" s="57"/>
      <c r="ALL69" s="57"/>
      <c r="ALM69" s="57"/>
      <c r="ALN69" s="57"/>
      <c r="ALO69" s="57"/>
      <c r="ALP69" s="57"/>
      <c r="ALQ69" s="57"/>
      <c r="ALR69" s="57"/>
      <c r="ALS69" s="57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</row>
    <row r="70" spans="1:1019">
      <c r="A70" s="3" t="s">
        <v>48</v>
      </c>
      <c r="B70" s="29" t="s">
        <v>202</v>
      </c>
      <c r="C70" s="29" t="s">
        <v>203</v>
      </c>
      <c r="D70" s="15"/>
      <c r="E70" s="53"/>
      <c r="F70" s="10" t="s">
        <v>66</v>
      </c>
      <c r="G70" s="10" t="s">
        <v>204</v>
      </c>
      <c r="H70" s="12">
        <v>50</v>
      </c>
      <c r="I70" s="10" t="s">
        <v>135</v>
      </c>
      <c r="J70" s="10">
        <f t="shared" si="2"/>
        <v>25000</v>
      </c>
      <c r="K70" s="14"/>
      <c r="L70" s="58"/>
      <c r="M70" s="58"/>
      <c r="N70" s="59"/>
      <c r="O70" s="12"/>
      <c r="P70" s="10"/>
      <c r="Q70" s="56"/>
      <c r="R70" s="10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  <c r="IW70" s="57"/>
      <c r="IX70" s="57"/>
      <c r="IY70" s="57"/>
      <c r="IZ70" s="57"/>
      <c r="JA70" s="57"/>
      <c r="JB70" s="57"/>
      <c r="JC70" s="57"/>
      <c r="JD70" s="57"/>
      <c r="JE70" s="57"/>
      <c r="JF70" s="57"/>
      <c r="JG70" s="57"/>
      <c r="JH70" s="57"/>
      <c r="JI70" s="57"/>
      <c r="JJ70" s="57"/>
      <c r="JK70" s="57"/>
      <c r="JL70" s="57"/>
      <c r="JM70" s="57"/>
      <c r="JN70" s="57"/>
      <c r="JO70" s="57"/>
      <c r="JP70" s="57"/>
      <c r="JQ70" s="57"/>
      <c r="JR70" s="57"/>
      <c r="JS70" s="57"/>
      <c r="JT70" s="57"/>
      <c r="JU70" s="57"/>
      <c r="JV70" s="57"/>
      <c r="JW70" s="57"/>
      <c r="JX70" s="57"/>
      <c r="JY70" s="57"/>
      <c r="JZ70" s="57"/>
      <c r="KA70" s="57"/>
      <c r="KB70" s="57"/>
      <c r="KC70" s="57"/>
      <c r="KD70" s="57"/>
      <c r="KE70" s="57"/>
      <c r="KF70" s="57"/>
      <c r="KG70" s="57"/>
      <c r="KH70" s="57"/>
      <c r="KI70" s="57"/>
      <c r="KJ70" s="57"/>
      <c r="KK70" s="57"/>
      <c r="KL70" s="57"/>
      <c r="KM70" s="57"/>
      <c r="KN70" s="57"/>
      <c r="KO70" s="57"/>
      <c r="KP70" s="57"/>
      <c r="KQ70" s="57"/>
      <c r="KR70" s="57"/>
      <c r="KS70" s="57"/>
      <c r="KT70" s="57"/>
      <c r="KU70" s="57"/>
      <c r="KV70" s="57"/>
      <c r="KW70" s="57"/>
      <c r="KX70" s="57"/>
      <c r="KY70" s="57"/>
      <c r="KZ70" s="57"/>
      <c r="LA70" s="57"/>
      <c r="LB70" s="57"/>
      <c r="LC70" s="57"/>
      <c r="LD70" s="57"/>
      <c r="LE70" s="57"/>
      <c r="LF70" s="57"/>
      <c r="LG70" s="57"/>
      <c r="LH70" s="57"/>
      <c r="LI70" s="57"/>
      <c r="LJ70" s="57"/>
      <c r="LK70" s="57"/>
      <c r="LL70" s="57"/>
      <c r="LM70" s="57"/>
      <c r="LN70" s="57"/>
      <c r="LO70" s="57"/>
      <c r="LP70" s="57"/>
      <c r="LQ70" s="57"/>
      <c r="LR70" s="57"/>
      <c r="LS70" s="57"/>
      <c r="LT70" s="57"/>
      <c r="LU70" s="57"/>
      <c r="LV70" s="57"/>
      <c r="LW70" s="57"/>
      <c r="LX70" s="57"/>
      <c r="LY70" s="57"/>
      <c r="LZ70" s="57"/>
      <c r="MA70" s="57"/>
      <c r="MB70" s="57"/>
      <c r="MC70" s="57"/>
      <c r="MD70" s="57"/>
      <c r="ME70" s="57"/>
      <c r="MF70" s="57"/>
      <c r="MG70" s="57"/>
      <c r="MH70" s="57"/>
      <c r="MI70" s="57"/>
      <c r="MJ70" s="57"/>
      <c r="MK70" s="57"/>
      <c r="ML70" s="57"/>
      <c r="MM70" s="57"/>
      <c r="MN70" s="57"/>
      <c r="MO70" s="57"/>
      <c r="MP70" s="57"/>
      <c r="MQ70" s="57"/>
      <c r="MR70" s="57"/>
      <c r="MS70" s="57"/>
      <c r="MT70" s="57"/>
      <c r="MU70" s="57"/>
      <c r="MV70" s="57"/>
      <c r="MW70" s="57"/>
      <c r="MX70" s="57"/>
      <c r="MY70" s="57"/>
      <c r="MZ70" s="57"/>
      <c r="NA70" s="57"/>
      <c r="NB70" s="57"/>
      <c r="NC70" s="57"/>
      <c r="ND70" s="57"/>
      <c r="NE70" s="57"/>
      <c r="NF70" s="57"/>
      <c r="NG70" s="57"/>
      <c r="NH70" s="57"/>
      <c r="NI70" s="57"/>
      <c r="NJ70" s="57"/>
      <c r="NK70" s="57"/>
      <c r="NL70" s="57"/>
      <c r="NM70" s="57"/>
      <c r="NN70" s="57"/>
      <c r="NO70" s="57"/>
      <c r="NP70" s="57"/>
      <c r="NQ70" s="57"/>
      <c r="NR70" s="57"/>
      <c r="NS70" s="57"/>
      <c r="NT70" s="57"/>
      <c r="NU70" s="57"/>
      <c r="NV70" s="57"/>
      <c r="NW70" s="57"/>
      <c r="NX70" s="57"/>
      <c r="NY70" s="57"/>
      <c r="NZ70" s="57"/>
      <c r="OA70" s="57"/>
      <c r="OB70" s="57"/>
      <c r="OC70" s="57"/>
      <c r="OD70" s="57"/>
      <c r="OE70" s="57"/>
      <c r="OF70" s="57"/>
      <c r="OG70" s="57"/>
      <c r="OH70" s="57"/>
      <c r="OI70" s="57"/>
      <c r="OJ70" s="57"/>
      <c r="OK70" s="57"/>
      <c r="OL70" s="57"/>
      <c r="OM70" s="57"/>
      <c r="ON70" s="57"/>
      <c r="OO70" s="57"/>
      <c r="OP70" s="57"/>
      <c r="OQ70" s="57"/>
      <c r="OR70" s="57"/>
      <c r="OS70" s="57"/>
      <c r="OT70" s="57"/>
      <c r="OU70" s="57"/>
      <c r="OV70" s="57"/>
      <c r="OW70" s="57"/>
      <c r="OX70" s="57"/>
      <c r="OY70" s="57"/>
      <c r="OZ70" s="57"/>
      <c r="PA70" s="57"/>
      <c r="PB70" s="57"/>
      <c r="PC70" s="57"/>
      <c r="PD70" s="57"/>
      <c r="PE70" s="57"/>
      <c r="PF70" s="57"/>
      <c r="PG70" s="57"/>
      <c r="PH70" s="57"/>
      <c r="PI70" s="57"/>
      <c r="PJ70" s="57"/>
      <c r="PK70" s="57"/>
      <c r="PL70" s="57"/>
      <c r="PM70" s="57"/>
      <c r="PN70" s="57"/>
      <c r="PO70" s="57"/>
      <c r="PP70" s="57"/>
      <c r="PQ70" s="57"/>
      <c r="PR70" s="57"/>
      <c r="PS70" s="57"/>
      <c r="PT70" s="57"/>
      <c r="PU70" s="57"/>
      <c r="PV70" s="57"/>
      <c r="PW70" s="57"/>
      <c r="PX70" s="57"/>
      <c r="PY70" s="57"/>
      <c r="PZ70" s="57"/>
      <c r="QA70" s="57"/>
      <c r="QB70" s="57"/>
      <c r="QC70" s="57"/>
      <c r="QD70" s="57"/>
      <c r="QE70" s="57"/>
      <c r="QF70" s="57"/>
      <c r="QG70" s="57"/>
      <c r="QH70" s="57"/>
      <c r="QI70" s="57"/>
      <c r="QJ70" s="57"/>
      <c r="QK70" s="57"/>
      <c r="QL70" s="57"/>
      <c r="QM70" s="57"/>
      <c r="QN70" s="57"/>
      <c r="QO70" s="57"/>
      <c r="QP70" s="57"/>
      <c r="QQ70" s="57"/>
      <c r="QR70" s="57"/>
      <c r="QS70" s="57"/>
      <c r="QT70" s="57"/>
      <c r="QU70" s="57"/>
      <c r="QV70" s="57"/>
      <c r="QW70" s="57"/>
      <c r="QX70" s="57"/>
      <c r="QY70" s="57"/>
      <c r="QZ70" s="57"/>
      <c r="RA70" s="57"/>
      <c r="RB70" s="57"/>
      <c r="RC70" s="57"/>
      <c r="RD70" s="57"/>
      <c r="RE70" s="57"/>
      <c r="RF70" s="57"/>
      <c r="RG70" s="57"/>
      <c r="RH70" s="57"/>
      <c r="RI70" s="57"/>
      <c r="RJ70" s="57"/>
      <c r="RK70" s="57"/>
      <c r="RL70" s="57"/>
      <c r="RM70" s="57"/>
      <c r="RN70" s="57"/>
      <c r="RO70" s="57"/>
      <c r="RP70" s="57"/>
      <c r="RQ70" s="57"/>
      <c r="RR70" s="57"/>
      <c r="RS70" s="57"/>
      <c r="RT70" s="57"/>
      <c r="RU70" s="57"/>
      <c r="RV70" s="57"/>
      <c r="RW70" s="57"/>
      <c r="RX70" s="57"/>
      <c r="RY70" s="57"/>
      <c r="RZ70" s="57"/>
      <c r="SA70" s="57"/>
      <c r="SB70" s="57"/>
      <c r="SC70" s="57"/>
      <c r="SD70" s="57"/>
      <c r="SE70" s="57"/>
      <c r="SF70" s="57"/>
      <c r="SG70" s="57"/>
      <c r="SH70" s="57"/>
      <c r="SI70" s="57"/>
      <c r="SJ70" s="57"/>
      <c r="SK70" s="57"/>
      <c r="SL70" s="57"/>
      <c r="SM70" s="57"/>
      <c r="SN70" s="57"/>
      <c r="SO70" s="57"/>
      <c r="SP70" s="57"/>
      <c r="SQ70" s="57"/>
      <c r="SR70" s="57"/>
      <c r="SS70" s="57"/>
      <c r="ST70" s="57"/>
      <c r="SU70" s="57"/>
      <c r="SV70" s="57"/>
      <c r="SW70" s="57"/>
      <c r="SX70" s="57"/>
      <c r="SY70" s="57"/>
      <c r="SZ70" s="57"/>
      <c r="TA70" s="57"/>
      <c r="TB70" s="57"/>
      <c r="TC70" s="57"/>
      <c r="TD70" s="57"/>
      <c r="TE70" s="57"/>
      <c r="TF70" s="57"/>
      <c r="TG70" s="57"/>
      <c r="TH70" s="57"/>
      <c r="TI70" s="57"/>
      <c r="TJ70" s="57"/>
      <c r="TK70" s="57"/>
      <c r="TL70" s="57"/>
      <c r="TM70" s="57"/>
      <c r="TN70" s="57"/>
      <c r="TO70" s="57"/>
      <c r="TP70" s="57"/>
      <c r="TQ70" s="57"/>
      <c r="TR70" s="57"/>
      <c r="TS70" s="57"/>
      <c r="TT70" s="57"/>
      <c r="TU70" s="57"/>
      <c r="TV70" s="57"/>
      <c r="TW70" s="57"/>
      <c r="TX70" s="57"/>
      <c r="TY70" s="57"/>
      <c r="TZ70" s="57"/>
      <c r="UA70" s="57"/>
      <c r="UB70" s="57"/>
      <c r="UC70" s="57"/>
      <c r="UD70" s="57"/>
      <c r="UE70" s="57"/>
      <c r="UF70" s="57"/>
      <c r="UG70" s="57"/>
      <c r="UH70" s="57"/>
      <c r="UI70" s="57"/>
      <c r="UJ70" s="57"/>
      <c r="UK70" s="57"/>
      <c r="UL70" s="57"/>
      <c r="UM70" s="57"/>
      <c r="UN70" s="57"/>
      <c r="UO70" s="57"/>
      <c r="UP70" s="57"/>
      <c r="UQ70" s="57"/>
      <c r="UR70" s="57"/>
      <c r="US70" s="57"/>
      <c r="UT70" s="57"/>
      <c r="UU70" s="57"/>
      <c r="UV70" s="57"/>
      <c r="UW70" s="57"/>
      <c r="UX70" s="57"/>
      <c r="UY70" s="57"/>
      <c r="UZ70" s="57"/>
      <c r="VA70" s="57"/>
      <c r="VB70" s="57"/>
      <c r="VC70" s="57"/>
      <c r="VD70" s="57"/>
      <c r="VE70" s="57"/>
      <c r="VF70" s="57"/>
      <c r="VG70" s="57"/>
      <c r="VH70" s="57"/>
      <c r="VI70" s="57"/>
      <c r="VJ70" s="57"/>
      <c r="VK70" s="57"/>
      <c r="VL70" s="57"/>
      <c r="VM70" s="57"/>
      <c r="VN70" s="57"/>
      <c r="VO70" s="57"/>
      <c r="VP70" s="57"/>
      <c r="VQ70" s="57"/>
      <c r="VR70" s="57"/>
      <c r="VS70" s="57"/>
      <c r="VT70" s="57"/>
      <c r="VU70" s="57"/>
      <c r="VV70" s="57"/>
      <c r="VW70" s="57"/>
      <c r="VX70" s="57"/>
      <c r="VY70" s="57"/>
      <c r="VZ70" s="57"/>
      <c r="WA70" s="57"/>
      <c r="WB70" s="57"/>
      <c r="WC70" s="57"/>
      <c r="WD70" s="57"/>
      <c r="WE70" s="57"/>
      <c r="WF70" s="57"/>
      <c r="WG70" s="57"/>
      <c r="WH70" s="57"/>
      <c r="WI70" s="57"/>
      <c r="WJ70" s="57"/>
      <c r="WK70" s="57"/>
      <c r="WL70" s="57"/>
      <c r="WM70" s="57"/>
      <c r="WN70" s="57"/>
      <c r="WO70" s="57"/>
      <c r="WP70" s="57"/>
      <c r="WQ70" s="57"/>
      <c r="WR70" s="57"/>
      <c r="WS70" s="57"/>
      <c r="WT70" s="57"/>
      <c r="WU70" s="57"/>
      <c r="WV70" s="57"/>
      <c r="WW70" s="57"/>
      <c r="WX70" s="57"/>
      <c r="WY70" s="57"/>
      <c r="WZ70" s="57"/>
      <c r="XA70" s="57"/>
      <c r="XB70" s="57"/>
      <c r="XC70" s="57"/>
      <c r="XD70" s="57"/>
      <c r="XE70" s="57"/>
      <c r="XF70" s="57"/>
      <c r="XG70" s="57"/>
      <c r="XH70" s="57"/>
      <c r="XI70" s="57"/>
      <c r="XJ70" s="57"/>
      <c r="XK70" s="57"/>
      <c r="XL70" s="57"/>
      <c r="XM70" s="57"/>
      <c r="XN70" s="57"/>
      <c r="XO70" s="57"/>
      <c r="XP70" s="57"/>
      <c r="XQ70" s="57"/>
      <c r="XR70" s="57"/>
      <c r="XS70" s="57"/>
      <c r="XT70" s="57"/>
      <c r="XU70" s="57"/>
      <c r="XV70" s="57"/>
      <c r="XW70" s="57"/>
      <c r="XX70" s="57"/>
      <c r="XY70" s="57"/>
      <c r="XZ70" s="57"/>
      <c r="YA70" s="57"/>
      <c r="YB70" s="57"/>
      <c r="YC70" s="57"/>
      <c r="YD70" s="57"/>
      <c r="YE70" s="57"/>
      <c r="YF70" s="57"/>
      <c r="YG70" s="57"/>
      <c r="YH70" s="57"/>
      <c r="YI70" s="57"/>
      <c r="YJ70" s="57"/>
      <c r="YK70" s="57"/>
      <c r="YL70" s="57"/>
      <c r="YM70" s="57"/>
      <c r="YN70" s="57"/>
      <c r="YO70" s="57"/>
      <c r="YP70" s="57"/>
      <c r="YQ70" s="57"/>
      <c r="YR70" s="57"/>
      <c r="YS70" s="57"/>
      <c r="YT70" s="57"/>
      <c r="YU70" s="57"/>
      <c r="YV70" s="57"/>
      <c r="YW70" s="57"/>
      <c r="YX70" s="57"/>
      <c r="YY70" s="57"/>
      <c r="YZ70" s="57"/>
      <c r="ZA70" s="57"/>
      <c r="ZB70" s="57"/>
      <c r="ZC70" s="57"/>
      <c r="ZD70" s="57"/>
      <c r="ZE70" s="57"/>
      <c r="ZF70" s="57"/>
      <c r="ZG70" s="57"/>
      <c r="ZH70" s="57"/>
      <c r="ZI70" s="57"/>
      <c r="ZJ70" s="57"/>
      <c r="ZK70" s="57"/>
      <c r="ZL70" s="57"/>
      <c r="ZM70" s="57"/>
      <c r="ZN70" s="57"/>
      <c r="ZO70" s="57"/>
      <c r="ZP70" s="57"/>
      <c r="ZQ70" s="57"/>
      <c r="ZR70" s="57"/>
      <c r="ZS70" s="57"/>
      <c r="ZT70" s="57"/>
      <c r="ZU70" s="57"/>
      <c r="ZV70" s="57"/>
      <c r="ZW70" s="57"/>
      <c r="ZX70" s="57"/>
      <c r="ZY70" s="57"/>
      <c r="ZZ70" s="57"/>
      <c r="AAA70" s="57"/>
      <c r="AAB70" s="57"/>
      <c r="AAC70" s="57"/>
      <c r="AAD70" s="57"/>
      <c r="AAE70" s="57"/>
      <c r="AAF70" s="57"/>
      <c r="AAG70" s="57"/>
      <c r="AAH70" s="57"/>
      <c r="AAI70" s="57"/>
      <c r="AAJ70" s="57"/>
      <c r="AAK70" s="57"/>
      <c r="AAL70" s="57"/>
      <c r="AAM70" s="57"/>
      <c r="AAN70" s="57"/>
      <c r="AAO70" s="57"/>
      <c r="AAP70" s="57"/>
      <c r="AAQ70" s="57"/>
      <c r="AAR70" s="57"/>
      <c r="AAS70" s="57"/>
      <c r="AAT70" s="57"/>
      <c r="AAU70" s="57"/>
      <c r="AAV70" s="57"/>
      <c r="AAW70" s="57"/>
      <c r="AAX70" s="57"/>
      <c r="AAY70" s="57"/>
      <c r="AAZ70" s="57"/>
      <c r="ABA70" s="57"/>
      <c r="ABB70" s="57"/>
      <c r="ABC70" s="57"/>
      <c r="ABD70" s="57"/>
      <c r="ABE70" s="57"/>
      <c r="ABF70" s="57"/>
      <c r="ABG70" s="57"/>
      <c r="ABH70" s="57"/>
      <c r="ABI70" s="57"/>
      <c r="ABJ70" s="57"/>
      <c r="ABK70" s="57"/>
      <c r="ABL70" s="57"/>
      <c r="ABM70" s="57"/>
      <c r="ABN70" s="57"/>
      <c r="ABO70" s="57"/>
      <c r="ABP70" s="57"/>
      <c r="ABQ70" s="57"/>
      <c r="ABR70" s="57"/>
      <c r="ABS70" s="57"/>
      <c r="ABT70" s="57"/>
      <c r="ABU70" s="57"/>
      <c r="ABV70" s="57"/>
      <c r="ABW70" s="57"/>
      <c r="ABX70" s="57"/>
      <c r="ABY70" s="57"/>
      <c r="ABZ70" s="57"/>
      <c r="ACA70" s="57"/>
      <c r="ACB70" s="57"/>
      <c r="ACC70" s="57"/>
      <c r="ACD70" s="57"/>
      <c r="ACE70" s="57"/>
      <c r="ACF70" s="57"/>
      <c r="ACG70" s="57"/>
      <c r="ACH70" s="57"/>
      <c r="ACI70" s="57"/>
      <c r="ACJ70" s="57"/>
      <c r="ACK70" s="57"/>
      <c r="ACL70" s="57"/>
      <c r="ACM70" s="57"/>
      <c r="ACN70" s="57"/>
      <c r="ACO70" s="57"/>
      <c r="ACP70" s="57"/>
      <c r="ACQ70" s="57"/>
      <c r="ACR70" s="57"/>
      <c r="ACS70" s="57"/>
      <c r="ACT70" s="57"/>
      <c r="ACU70" s="57"/>
      <c r="ACV70" s="57"/>
      <c r="ACW70" s="57"/>
      <c r="ACX70" s="57"/>
      <c r="ACY70" s="57"/>
      <c r="ACZ70" s="57"/>
      <c r="ADA70" s="57"/>
      <c r="ADB70" s="57"/>
      <c r="ADC70" s="57"/>
      <c r="ADD70" s="57"/>
      <c r="ADE70" s="57"/>
      <c r="ADF70" s="57"/>
      <c r="ADG70" s="57"/>
      <c r="ADH70" s="57"/>
      <c r="ADI70" s="57"/>
      <c r="ADJ70" s="57"/>
      <c r="ADK70" s="57"/>
      <c r="ADL70" s="57"/>
      <c r="ADM70" s="57"/>
      <c r="ADN70" s="57"/>
      <c r="ADO70" s="57"/>
      <c r="ADP70" s="57"/>
      <c r="ADQ70" s="57"/>
      <c r="ADR70" s="57"/>
      <c r="ADS70" s="57"/>
      <c r="ADT70" s="57"/>
      <c r="ADU70" s="57"/>
      <c r="ADV70" s="57"/>
      <c r="ADW70" s="57"/>
      <c r="ADX70" s="57"/>
      <c r="ADY70" s="57"/>
      <c r="ADZ70" s="57"/>
      <c r="AEA70" s="57"/>
      <c r="AEB70" s="57"/>
      <c r="AEC70" s="57"/>
      <c r="AED70" s="57"/>
      <c r="AEE70" s="57"/>
      <c r="AEF70" s="57"/>
      <c r="AEG70" s="57"/>
      <c r="AEH70" s="57"/>
      <c r="AEI70" s="57"/>
      <c r="AEJ70" s="57"/>
      <c r="AEK70" s="57"/>
      <c r="AEL70" s="57"/>
      <c r="AEM70" s="57"/>
      <c r="AEN70" s="57"/>
      <c r="AEO70" s="57"/>
      <c r="AEP70" s="57"/>
      <c r="AEQ70" s="57"/>
      <c r="AER70" s="57"/>
      <c r="AES70" s="57"/>
      <c r="AET70" s="57"/>
      <c r="AEU70" s="57"/>
      <c r="AEV70" s="57"/>
      <c r="AEW70" s="57"/>
      <c r="AEX70" s="57"/>
      <c r="AEY70" s="57"/>
      <c r="AEZ70" s="57"/>
      <c r="AFA70" s="57"/>
      <c r="AFB70" s="57"/>
      <c r="AFC70" s="57"/>
      <c r="AFD70" s="57"/>
      <c r="AFE70" s="57"/>
      <c r="AFF70" s="57"/>
      <c r="AFG70" s="57"/>
      <c r="AFH70" s="57"/>
      <c r="AFI70" s="57"/>
      <c r="AFJ70" s="57"/>
      <c r="AFK70" s="57"/>
      <c r="AFL70" s="57"/>
      <c r="AFM70" s="57"/>
      <c r="AFN70" s="57"/>
      <c r="AFO70" s="57"/>
      <c r="AFP70" s="57"/>
      <c r="AFQ70" s="57"/>
      <c r="AFR70" s="57"/>
      <c r="AFS70" s="57"/>
      <c r="AFT70" s="57"/>
      <c r="AFU70" s="57"/>
      <c r="AFV70" s="57"/>
      <c r="AFW70" s="57"/>
      <c r="AFX70" s="57"/>
      <c r="AFY70" s="57"/>
      <c r="AFZ70" s="57"/>
      <c r="AGA70" s="57"/>
      <c r="AGB70" s="57"/>
      <c r="AGC70" s="57"/>
      <c r="AGD70" s="57"/>
      <c r="AGE70" s="57"/>
      <c r="AGF70" s="57"/>
      <c r="AGG70" s="57"/>
      <c r="AGH70" s="57"/>
      <c r="AGI70" s="57"/>
      <c r="AGJ70" s="57"/>
      <c r="AGK70" s="57"/>
      <c r="AGL70" s="57"/>
      <c r="AGM70" s="57"/>
      <c r="AGN70" s="57"/>
      <c r="AGO70" s="57"/>
      <c r="AGP70" s="57"/>
      <c r="AGQ70" s="57"/>
      <c r="AGR70" s="57"/>
      <c r="AGS70" s="57"/>
      <c r="AGT70" s="57"/>
      <c r="AGU70" s="57"/>
      <c r="AGV70" s="57"/>
      <c r="AGW70" s="57"/>
      <c r="AGX70" s="57"/>
      <c r="AGY70" s="57"/>
      <c r="AGZ70" s="57"/>
      <c r="AHA70" s="57"/>
      <c r="AHB70" s="57"/>
      <c r="AHC70" s="57"/>
      <c r="AHD70" s="57"/>
      <c r="AHE70" s="57"/>
      <c r="AHF70" s="57"/>
      <c r="AHG70" s="57"/>
      <c r="AHH70" s="57"/>
      <c r="AHI70" s="57"/>
      <c r="AHJ70" s="57"/>
      <c r="AHK70" s="57"/>
      <c r="AHL70" s="57"/>
      <c r="AHM70" s="57"/>
      <c r="AHN70" s="57"/>
      <c r="AHO70" s="57"/>
      <c r="AHP70" s="57"/>
      <c r="AHQ70" s="57"/>
      <c r="AHR70" s="57"/>
      <c r="AHS70" s="57"/>
      <c r="AHT70" s="57"/>
      <c r="AHU70" s="57"/>
      <c r="AHV70" s="57"/>
      <c r="AHW70" s="57"/>
      <c r="AHX70" s="57"/>
      <c r="AHY70" s="57"/>
      <c r="AHZ70" s="57"/>
      <c r="AIA70" s="57"/>
      <c r="AIB70" s="57"/>
      <c r="AIC70" s="57"/>
      <c r="AID70" s="57"/>
      <c r="AIE70" s="57"/>
      <c r="AIF70" s="57"/>
      <c r="AIG70" s="57"/>
      <c r="AIH70" s="57"/>
      <c r="AII70" s="57"/>
      <c r="AIJ70" s="57"/>
      <c r="AIK70" s="57"/>
      <c r="AIL70" s="57"/>
      <c r="AIM70" s="57"/>
      <c r="AIN70" s="57"/>
      <c r="AIO70" s="57"/>
      <c r="AIP70" s="57"/>
      <c r="AIQ70" s="57"/>
      <c r="AIR70" s="57"/>
      <c r="AIS70" s="57"/>
      <c r="AIT70" s="57"/>
      <c r="AIU70" s="57"/>
      <c r="AIV70" s="57"/>
      <c r="AIW70" s="57"/>
      <c r="AIX70" s="57"/>
      <c r="AIY70" s="57"/>
      <c r="AIZ70" s="57"/>
      <c r="AJA70" s="57"/>
      <c r="AJB70" s="57"/>
      <c r="AJC70" s="57"/>
      <c r="AJD70" s="57"/>
      <c r="AJE70" s="57"/>
      <c r="AJF70" s="57"/>
      <c r="AJG70" s="57"/>
      <c r="AJH70" s="57"/>
      <c r="AJI70" s="57"/>
      <c r="AJJ70" s="57"/>
      <c r="AJK70" s="57"/>
      <c r="AJL70" s="57"/>
      <c r="AJM70" s="57"/>
      <c r="AJN70" s="57"/>
      <c r="AJO70" s="57"/>
      <c r="AJP70" s="57"/>
      <c r="AJQ70" s="57"/>
      <c r="AJR70" s="57"/>
      <c r="AJS70" s="57"/>
      <c r="AJT70" s="57"/>
      <c r="AJU70" s="57"/>
      <c r="AJV70" s="57"/>
      <c r="AJW70" s="57"/>
      <c r="AJX70" s="57"/>
      <c r="AJY70" s="57"/>
      <c r="AJZ70" s="57"/>
      <c r="AKA70" s="57"/>
      <c r="AKB70" s="57"/>
      <c r="AKC70" s="57"/>
      <c r="AKD70" s="57"/>
      <c r="AKE70" s="57"/>
      <c r="AKF70" s="57"/>
      <c r="AKG70" s="57"/>
      <c r="AKH70" s="57"/>
      <c r="AKI70" s="57"/>
      <c r="AKJ70" s="57"/>
      <c r="AKK70" s="57"/>
      <c r="AKL70" s="57"/>
      <c r="AKM70" s="57"/>
      <c r="AKN70" s="57"/>
      <c r="AKO70" s="57"/>
      <c r="AKP70" s="57"/>
      <c r="AKQ70" s="57"/>
      <c r="AKR70" s="57"/>
      <c r="AKS70" s="57"/>
      <c r="AKT70" s="57"/>
      <c r="AKU70" s="57"/>
      <c r="AKV70" s="57"/>
      <c r="AKW70" s="57"/>
      <c r="AKX70" s="57"/>
      <c r="AKY70" s="57"/>
      <c r="AKZ70" s="57"/>
      <c r="ALA70" s="57"/>
      <c r="ALB70" s="57"/>
      <c r="ALC70" s="57"/>
      <c r="ALD70" s="57"/>
      <c r="ALE70" s="57"/>
      <c r="ALF70" s="57"/>
      <c r="ALG70" s="57"/>
      <c r="ALH70" s="57"/>
      <c r="ALI70" s="57"/>
      <c r="ALJ70" s="57"/>
      <c r="ALK70" s="57"/>
      <c r="ALL70" s="57"/>
      <c r="ALM70" s="57"/>
      <c r="ALN70" s="57"/>
      <c r="ALO70" s="57"/>
      <c r="ALP70" s="57"/>
      <c r="ALQ70" s="57"/>
      <c r="ALR70" s="57"/>
      <c r="ALS70" s="57"/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</row>
    <row r="71" spans="1:1019">
      <c r="A71" s="15" t="s">
        <v>151</v>
      </c>
      <c r="B71" s="60" t="s">
        <v>205</v>
      </c>
      <c r="C71" s="61" t="s">
        <v>206</v>
      </c>
      <c r="D71" s="61" t="s">
        <v>207</v>
      </c>
      <c r="F71" s="62" t="s">
        <v>185</v>
      </c>
      <c r="G71" s="63" t="s">
        <v>208</v>
      </c>
      <c r="H71" s="47">
        <v>2</v>
      </c>
      <c r="I71" s="6" t="s">
        <v>19</v>
      </c>
      <c r="J71" s="10">
        <f t="shared" si="2"/>
        <v>1000</v>
      </c>
      <c r="M71" s="49"/>
      <c r="N71" s="59"/>
      <c r="O71" s="12"/>
      <c r="P71" s="10"/>
      <c r="Q71" s="56"/>
      <c r="R71" s="10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  <c r="IW71" s="57"/>
      <c r="IX71" s="57"/>
      <c r="IY71" s="57"/>
      <c r="IZ71" s="57"/>
      <c r="JA71" s="57"/>
      <c r="JB71" s="57"/>
      <c r="JC71" s="57"/>
      <c r="JD71" s="57"/>
      <c r="JE71" s="57"/>
      <c r="JF71" s="57"/>
      <c r="JG71" s="57"/>
      <c r="JH71" s="57"/>
      <c r="JI71" s="57"/>
      <c r="JJ71" s="57"/>
      <c r="JK71" s="57"/>
      <c r="JL71" s="57"/>
      <c r="JM71" s="57"/>
      <c r="JN71" s="57"/>
      <c r="JO71" s="57"/>
      <c r="JP71" s="57"/>
      <c r="JQ71" s="57"/>
      <c r="JR71" s="57"/>
      <c r="JS71" s="57"/>
      <c r="JT71" s="57"/>
      <c r="JU71" s="57"/>
      <c r="JV71" s="57"/>
      <c r="JW71" s="57"/>
      <c r="JX71" s="57"/>
      <c r="JY71" s="57"/>
      <c r="JZ71" s="57"/>
      <c r="KA71" s="57"/>
      <c r="KB71" s="57"/>
      <c r="KC71" s="57"/>
      <c r="KD71" s="57"/>
      <c r="KE71" s="57"/>
      <c r="KF71" s="57"/>
      <c r="KG71" s="57"/>
      <c r="KH71" s="57"/>
      <c r="KI71" s="57"/>
      <c r="KJ71" s="57"/>
      <c r="KK71" s="57"/>
      <c r="KL71" s="57"/>
      <c r="KM71" s="57"/>
      <c r="KN71" s="57"/>
      <c r="KO71" s="57"/>
      <c r="KP71" s="57"/>
      <c r="KQ71" s="57"/>
      <c r="KR71" s="57"/>
      <c r="KS71" s="57"/>
      <c r="KT71" s="57"/>
      <c r="KU71" s="57"/>
      <c r="KV71" s="57"/>
      <c r="KW71" s="57"/>
      <c r="KX71" s="57"/>
      <c r="KY71" s="57"/>
      <c r="KZ71" s="57"/>
      <c r="LA71" s="57"/>
      <c r="LB71" s="57"/>
      <c r="LC71" s="57"/>
      <c r="LD71" s="57"/>
      <c r="LE71" s="57"/>
      <c r="LF71" s="57"/>
      <c r="LG71" s="57"/>
      <c r="LH71" s="57"/>
      <c r="LI71" s="57"/>
      <c r="LJ71" s="57"/>
      <c r="LK71" s="57"/>
      <c r="LL71" s="57"/>
      <c r="LM71" s="57"/>
      <c r="LN71" s="57"/>
      <c r="LO71" s="57"/>
      <c r="LP71" s="57"/>
      <c r="LQ71" s="57"/>
      <c r="LR71" s="57"/>
      <c r="LS71" s="57"/>
      <c r="LT71" s="57"/>
      <c r="LU71" s="57"/>
      <c r="LV71" s="57"/>
      <c r="LW71" s="57"/>
      <c r="LX71" s="57"/>
      <c r="LY71" s="57"/>
      <c r="LZ71" s="57"/>
      <c r="MA71" s="57"/>
      <c r="MB71" s="57"/>
      <c r="MC71" s="57"/>
      <c r="MD71" s="57"/>
      <c r="ME71" s="57"/>
      <c r="MF71" s="57"/>
      <c r="MG71" s="57"/>
      <c r="MH71" s="57"/>
      <c r="MI71" s="57"/>
      <c r="MJ71" s="57"/>
      <c r="MK71" s="57"/>
      <c r="ML71" s="57"/>
      <c r="MM71" s="57"/>
      <c r="MN71" s="57"/>
      <c r="MO71" s="57"/>
      <c r="MP71" s="57"/>
      <c r="MQ71" s="57"/>
      <c r="MR71" s="57"/>
      <c r="MS71" s="57"/>
      <c r="MT71" s="57"/>
      <c r="MU71" s="57"/>
      <c r="MV71" s="57"/>
      <c r="MW71" s="57"/>
      <c r="MX71" s="57"/>
      <c r="MY71" s="57"/>
      <c r="MZ71" s="57"/>
      <c r="NA71" s="57"/>
      <c r="NB71" s="57"/>
      <c r="NC71" s="57"/>
      <c r="ND71" s="57"/>
      <c r="NE71" s="57"/>
      <c r="NF71" s="57"/>
      <c r="NG71" s="57"/>
      <c r="NH71" s="57"/>
      <c r="NI71" s="57"/>
      <c r="NJ71" s="57"/>
      <c r="NK71" s="57"/>
      <c r="NL71" s="57"/>
      <c r="NM71" s="57"/>
      <c r="NN71" s="57"/>
      <c r="NO71" s="57"/>
      <c r="NP71" s="57"/>
      <c r="NQ71" s="57"/>
      <c r="NR71" s="57"/>
      <c r="NS71" s="57"/>
      <c r="NT71" s="57"/>
      <c r="NU71" s="57"/>
      <c r="NV71" s="57"/>
      <c r="NW71" s="57"/>
      <c r="NX71" s="57"/>
      <c r="NY71" s="57"/>
      <c r="NZ71" s="57"/>
      <c r="OA71" s="57"/>
      <c r="OB71" s="57"/>
      <c r="OC71" s="57"/>
      <c r="OD71" s="57"/>
      <c r="OE71" s="57"/>
      <c r="OF71" s="57"/>
      <c r="OG71" s="57"/>
      <c r="OH71" s="57"/>
      <c r="OI71" s="57"/>
      <c r="OJ71" s="57"/>
      <c r="OK71" s="57"/>
      <c r="OL71" s="57"/>
      <c r="OM71" s="57"/>
      <c r="ON71" s="57"/>
      <c r="OO71" s="57"/>
      <c r="OP71" s="57"/>
      <c r="OQ71" s="57"/>
      <c r="OR71" s="57"/>
      <c r="OS71" s="57"/>
      <c r="OT71" s="57"/>
      <c r="OU71" s="57"/>
      <c r="OV71" s="57"/>
      <c r="OW71" s="57"/>
      <c r="OX71" s="57"/>
      <c r="OY71" s="57"/>
      <c r="OZ71" s="57"/>
      <c r="PA71" s="57"/>
      <c r="PB71" s="57"/>
      <c r="PC71" s="57"/>
      <c r="PD71" s="57"/>
      <c r="PE71" s="57"/>
      <c r="PF71" s="57"/>
      <c r="PG71" s="57"/>
      <c r="PH71" s="57"/>
      <c r="PI71" s="57"/>
      <c r="PJ71" s="57"/>
      <c r="PK71" s="57"/>
      <c r="PL71" s="57"/>
      <c r="PM71" s="57"/>
      <c r="PN71" s="57"/>
      <c r="PO71" s="57"/>
      <c r="PP71" s="57"/>
      <c r="PQ71" s="57"/>
      <c r="PR71" s="57"/>
      <c r="PS71" s="57"/>
      <c r="PT71" s="57"/>
      <c r="PU71" s="57"/>
      <c r="PV71" s="57"/>
      <c r="PW71" s="57"/>
      <c r="PX71" s="57"/>
      <c r="PY71" s="57"/>
      <c r="PZ71" s="57"/>
      <c r="QA71" s="57"/>
      <c r="QB71" s="57"/>
      <c r="QC71" s="57"/>
      <c r="QD71" s="57"/>
      <c r="QE71" s="57"/>
      <c r="QF71" s="57"/>
      <c r="QG71" s="57"/>
      <c r="QH71" s="57"/>
      <c r="QI71" s="57"/>
      <c r="QJ71" s="57"/>
      <c r="QK71" s="57"/>
      <c r="QL71" s="57"/>
      <c r="QM71" s="57"/>
      <c r="QN71" s="57"/>
      <c r="QO71" s="57"/>
      <c r="QP71" s="57"/>
      <c r="QQ71" s="57"/>
      <c r="QR71" s="57"/>
      <c r="QS71" s="57"/>
      <c r="QT71" s="57"/>
      <c r="QU71" s="57"/>
      <c r="QV71" s="57"/>
      <c r="QW71" s="57"/>
      <c r="QX71" s="57"/>
      <c r="QY71" s="57"/>
      <c r="QZ71" s="57"/>
      <c r="RA71" s="57"/>
      <c r="RB71" s="57"/>
      <c r="RC71" s="57"/>
      <c r="RD71" s="57"/>
      <c r="RE71" s="57"/>
      <c r="RF71" s="57"/>
      <c r="RG71" s="57"/>
      <c r="RH71" s="57"/>
      <c r="RI71" s="57"/>
      <c r="RJ71" s="57"/>
      <c r="RK71" s="57"/>
      <c r="RL71" s="57"/>
      <c r="RM71" s="57"/>
      <c r="RN71" s="57"/>
      <c r="RO71" s="57"/>
      <c r="RP71" s="57"/>
      <c r="RQ71" s="57"/>
      <c r="RR71" s="57"/>
      <c r="RS71" s="57"/>
      <c r="RT71" s="57"/>
      <c r="RU71" s="57"/>
      <c r="RV71" s="57"/>
      <c r="RW71" s="57"/>
      <c r="RX71" s="57"/>
      <c r="RY71" s="57"/>
      <c r="RZ71" s="57"/>
      <c r="SA71" s="57"/>
      <c r="SB71" s="57"/>
      <c r="SC71" s="57"/>
      <c r="SD71" s="57"/>
      <c r="SE71" s="57"/>
      <c r="SF71" s="57"/>
      <c r="SG71" s="57"/>
      <c r="SH71" s="57"/>
      <c r="SI71" s="57"/>
      <c r="SJ71" s="57"/>
      <c r="SK71" s="57"/>
      <c r="SL71" s="57"/>
      <c r="SM71" s="57"/>
      <c r="SN71" s="57"/>
      <c r="SO71" s="57"/>
      <c r="SP71" s="57"/>
      <c r="SQ71" s="57"/>
      <c r="SR71" s="57"/>
      <c r="SS71" s="57"/>
      <c r="ST71" s="57"/>
      <c r="SU71" s="57"/>
      <c r="SV71" s="57"/>
      <c r="SW71" s="57"/>
      <c r="SX71" s="57"/>
      <c r="SY71" s="57"/>
      <c r="SZ71" s="57"/>
      <c r="TA71" s="57"/>
      <c r="TB71" s="57"/>
      <c r="TC71" s="57"/>
      <c r="TD71" s="57"/>
      <c r="TE71" s="57"/>
      <c r="TF71" s="57"/>
      <c r="TG71" s="57"/>
      <c r="TH71" s="57"/>
      <c r="TI71" s="57"/>
      <c r="TJ71" s="57"/>
      <c r="TK71" s="57"/>
      <c r="TL71" s="57"/>
      <c r="TM71" s="57"/>
      <c r="TN71" s="57"/>
      <c r="TO71" s="57"/>
      <c r="TP71" s="57"/>
      <c r="TQ71" s="57"/>
      <c r="TR71" s="57"/>
      <c r="TS71" s="57"/>
      <c r="TT71" s="57"/>
      <c r="TU71" s="57"/>
      <c r="TV71" s="57"/>
      <c r="TW71" s="57"/>
      <c r="TX71" s="57"/>
      <c r="TY71" s="57"/>
      <c r="TZ71" s="57"/>
      <c r="UA71" s="57"/>
      <c r="UB71" s="57"/>
      <c r="UC71" s="57"/>
      <c r="UD71" s="57"/>
      <c r="UE71" s="57"/>
      <c r="UF71" s="57"/>
      <c r="UG71" s="57"/>
      <c r="UH71" s="57"/>
      <c r="UI71" s="57"/>
      <c r="UJ71" s="57"/>
      <c r="UK71" s="57"/>
      <c r="UL71" s="57"/>
      <c r="UM71" s="57"/>
      <c r="UN71" s="57"/>
      <c r="UO71" s="57"/>
      <c r="UP71" s="57"/>
      <c r="UQ71" s="57"/>
      <c r="UR71" s="57"/>
      <c r="US71" s="57"/>
      <c r="UT71" s="57"/>
      <c r="UU71" s="57"/>
      <c r="UV71" s="57"/>
      <c r="UW71" s="57"/>
      <c r="UX71" s="57"/>
      <c r="UY71" s="57"/>
      <c r="UZ71" s="57"/>
      <c r="VA71" s="57"/>
      <c r="VB71" s="57"/>
      <c r="VC71" s="57"/>
      <c r="VD71" s="57"/>
      <c r="VE71" s="57"/>
      <c r="VF71" s="57"/>
      <c r="VG71" s="57"/>
      <c r="VH71" s="57"/>
      <c r="VI71" s="57"/>
      <c r="VJ71" s="57"/>
      <c r="VK71" s="57"/>
      <c r="VL71" s="57"/>
      <c r="VM71" s="57"/>
      <c r="VN71" s="57"/>
      <c r="VO71" s="57"/>
      <c r="VP71" s="57"/>
      <c r="VQ71" s="57"/>
      <c r="VR71" s="57"/>
      <c r="VS71" s="57"/>
      <c r="VT71" s="57"/>
      <c r="VU71" s="57"/>
      <c r="VV71" s="57"/>
      <c r="VW71" s="57"/>
      <c r="VX71" s="57"/>
      <c r="VY71" s="57"/>
      <c r="VZ71" s="57"/>
      <c r="WA71" s="57"/>
      <c r="WB71" s="57"/>
      <c r="WC71" s="57"/>
      <c r="WD71" s="57"/>
      <c r="WE71" s="57"/>
      <c r="WF71" s="57"/>
      <c r="WG71" s="57"/>
      <c r="WH71" s="57"/>
      <c r="WI71" s="57"/>
      <c r="WJ71" s="57"/>
      <c r="WK71" s="57"/>
      <c r="WL71" s="57"/>
      <c r="WM71" s="57"/>
      <c r="WN71" s="57"/>
      <c r="WO71" s="57"/>
      <c r="WP71" s="57"/>
      <c r="WQ71" s="57"/>
      <c r="WR71" s="57"/>
      <c r="WS71" s="57"/>
      <c r="WT71" s="57"/>
      <c r="WU71" s="57"/>
      <c r="WV71" s="57"/>
      <c r="WW71" s="57"/>
      <c r="WX71" s="57"/>
      <c r="WY71" s="57"/>
      <c r="WZ71" s="57"/>
      <c r="XA71" s="57"/>
      <c r="XB71" s="57"/>
      <c r="XC71" s="57"/>
      <c r="XD71" s="57"/>
      <c r="XE71" s="57"/>
      <c r="XF71" s="57"/>
      <c r="XG71" s="57"/>
      <c r="XH71" s="57"/>
      <c r="XI71" s="57"/>
      <c r="XJ71" s="57"/>
      <c r="XK71" s="57"/>
      <c r="XL71" s="57"/>
      <c r="XM71" s="57"/>
      <c r="XN71" s="57"/>
      <c r="XO71" s="57"/>
      <c r="XP71" s="57"/>
      <c r="XQ71" s="57"/>
      <c r="XR71" s="57"/>
      <c r="XS71" s="57"/>
      <c r="XT71" s="57"/>
      <c r="XU71" s="57"/>
      <c r="XV71" s="57"/>
      <c r="XW71" s="57"/>
      <c r="XX71" s="57"/>
      <c r="XY71" s="57"/>
      <c r="XZ71" s="57"/>
      <c r="YA71" s="57"/>
      <c r="YB71" s="57"/>
      <c r="YC71" s="57"/>
      <c r="YD71" s="57"/>
      <c r="YE71" s="57"/>
      <c r="YF71" s="57"/>
      <c r="YG71" s="57"/>
      <c r="YH71" s="57"/>
      <c r="YI71" s="57"/>
      <c r="YJ71" s="57"/>
      <c r="YK71" s="57"/>
      <c r="YL71" s="57"/>
      <c r="YM71" s="57"/>
      <c r="YN71" s="57"/>
      <c r="YO71" s="57"/>
      <c r="YP71" s="57"/>
      <c r="YQ71" s="57"/>
      <c r="YR71" s="57"/>
      <c r="YS71" s="57"/>
      <c r="YT71" s="57"/>
      <c r="YU71" s="57"/>
      <c r="YV71" s="57"/>
      <c r="YW71" s="57"/>
      <c r="YX71" s="57"/>
      <c r="YY71" s="57"/>
      <c r="YZ71" s="57"/>
      <c r="ZA71" s="57"/>
      <c r="ZB71" s="57"/>
      <c r="ZC71" s="57"/>
      <c r="ZD71" s="57"/>
      <c r="ZE71" s="57"/>
      <c r="ZF71" s="57"/>
      <c r="ZG71" s="57"/>
      <c r="ZH71" s="57"/>
      <c r="ZI71" s="57"/>
      <c r="ZJ71" s="57"/>
      <c r="ZK71" s="57"/>
      <c r="ZL71" s="57"/>
      <c r="ZM71" s="57"/>
      <c r="ZN71" s="57"/>
      <c r="ZO71" s="57"/>
      <c r="ZP71" s="57"/>
      <c r="ZQ71" s="57"/>
      <c r="ZR71" s="57"/>
      <c r="ZS71" s="57"/>
      <c r="ZT71" s="57"/>
      <c r="ZU71" s="57"/>
      <c r="ZV71" s="57"/>
      <c r="ZW71" s="57"/>
      <c r="ZX71" s="57"/>
      <c r="ZY71" s="57"/>
      <c r="ZZ71" s="57"/>
      <c r="AAA71" s="57"/>
      <c r="AAB71" s="57"/>
      <c r="AAC71" s="57"/>
      <c r="AAD71" s="57"/>
      <c r="AAE71" s="57"/>
      <c r="AAF71" s="57"/>
      <c r="AAG71" s="57"/>
      <c r="AAH71" s="57"/>
      <c r="AAI71" s="57"/>
      <c r="AAJ71" s="57"/>
      <c r="AAK71" s="57"/>
      <c r="AAL71" s="57"/>
      <c r="AAM71" s="57"/>
      <c r="AAN71" s="57"/>
      <c r="AAO71" s="57"/>
      <c r="AAP71" s="57"/>
      <c r="AAQ71" s="57"/>
      <c r="AAR71" s="57"/>
      <c r="AAS71" s="57"/>
      <c r="AAT71" s="57"/>
      <c r="AAU71" s="57"/>
      <c r="AAV71" s="57"/>
      <c r="AAW71" s="57"/>
      <c r="AAX71" s="57"/>
      <c r="AAY71" s="57"/>
      <c r="AAZ71" s="57"/>
      <c r="ABA71" s="57"/>
      <c r="ABB71" s="57"/>
      <c r="ABC71" s="57"/>
      <c r="ABD71" s="57"/>
      <c r="ABE71" s="57"/>
      <c r="ABF71" s="57"/>
      <c r="ABG71" s="57"/>
      <c r="ABH71" s="57"/>
      <c r="ABI71" s="57"/>
      <c r="ABJ71" s="57"/>
      <c r="ABK71" s="57"/>
      <c r="ABL71" s="57"/>
      <c r="ABM71" s="57"/>
      <c r="ABN71" s="57"/>
      <c r="ABO71" s="57"/>
      <c r="ABP71" s="57"/>
      <c r="ABQ71" s="57"/>
      <c r="ABR71" s="57"/>
      <c r="ABS71" s="57"/>
      <c r="ABT71" s="57"/>
      <c r="ABU71" s="57"/>
      <c r="ABV71" s="57"/>
      <c r="ABW71" s="57"/>
      <c r="ABX71" s="57"/>
      <c r="ABY71" s="57"/>
      <c r="ABZ71" s="57"/>
      <c r="ACA71" s="57"/>
      <c r="ACB71" s="57"/>
      <c r="ACC71" s="57"/>
      <c r="ACD71" s="57"/>
      <c r="ACE71" s="57"/>
      <c r="ACF71" s="57"/>
      <c r="ACG71" s="57"/>
      <c r="ACH71" s="57"/>
      <c r="ACI71" s="57"/>
      <c r="ACJ71" s="57"/>
      <c r="ACK71" s="57"/>
      <c r="ACL71" s="57"/>
      <c r="ACM71" s="57"/>
      <c r="ACN71" s="57"/>
      <c r="ACO71" s="57"/>
      <c r="ACP71" s="57"/>
      <c r="ACQ71" s="57"/>
      <c r="ACR71" s="57"/>
      <c r="ACS71" s="57"/>
      <c r="ACT71" s="57"/>
      <c r="ACU71" s="57"/>
      <c r="ACV71" s="57"/>
      <c r="ACW71" s="57"/>
      <c r="ACX71" s="57"/>
      <c r="ACY71" s="57"/>
      <c r="ACZ71" s="57"/>
      <c r="ADA71" s="57"/>
      <c r="ADB71" s="57"/>
      <c r="ADC71" s="57"/>
      <c r="ADD71" s="57"/>
      <c r="ADE71" s="57"/>
      <c r="ADF71" s="57"/>
      <c r="ADG71" s="57"/>
      <c r="ADH71" s="57"/>
      <c r="ADI71" s="57"/>
      <c r="ADJ71" s="57"/>
      <c r="ADK71" s="57"/>
      <c r="ADL71" s="57"/>
      <c r="ADM71" s="57"/>
      <c r="ADN71" s="57"/>
      <c r="ADO71" s="57"/>
      <c r="ADP71" s="57"/>
      <c r="ADQ71" s="57"/>
      <c r="ADR71" s="57"/>
      <c r="ADS71" s="57"/>
      <c r="ADT71" s="57"/>
      <c r="ADU71" s="57"/>
      <c r="ADV71" s="57"/>
      <c r="ADW71" s="57"/>
      <c r="ADX71" s="57"/>
      <c r="ADY71" s="57"/>
      <c r="ADZ71" s="57"/>
      <c r="AEA71" s="57"/>
      <c r="AEB71" s="57"/>
      <c r="AEC71" s="57"/>
      <c r="AED71" s="57"/>
      <c r="AEE71" s="57"/>
      <c r="AEF71" s="57"/>
      <c r="AEG71" s="57"/>
      <c r="AEH71" s="57"/>
      <c r="AEI71" s="57"/>
      <c r="AEJ71" s="57"/>
      <c r="AEK71" s="57"/>
      <c r="AEL71" s="57"/>
      <c r="AEM71" s="57"/>
      <c r="AEN71" s="57"/>
      <c r="AEO71" s="57"/>
      <c r="AEP71" s="57"/>
      <c r="AEQ71" s="57"/>
      <c r="AER71" s="57"/>
      <c r="AES71" s="57"/>
      <c r="AET71" s="57"/>
      <c r="AEU71" s="57"/>
      <c r="AEV71" s="57"/>
      <c r="AEW71" s="57"/>
      <c r="AEX71" s="57"/>
      <c r="AEY71" s="57"/>
      <c r="AEZ71" s="57"/>
      <c r="AFA71" s="57"/>
      <c r="AFB71" s="57"/>
      <c r="AFC71" s="57"/>
      <c r="AFD71" s="57"/>
      <c r="AFE71" s="57"/>
      <c r="AFF71" s="57"/>
      <c r="AFG71" s="57"/>
      <c r="AFH71" s="57"/>
      <c r="AFI71" s="57"/>
      <c r="AFJ71" s="57"/>
      <c r="AFK71" s="57"/>
      <c r="AFL71" s="57"/>
      <c r="AFM71" s="57"/>
      <c r="AFN71" s="57"/>
      <c r="AFO71" s="57"/>
      <c r="AFP71" s="57"/>
      <c r="AFQ71" s="57"/>
      <c r="AFR71" s="57"/>
      <c r="AFS71" s="57"/>
      <c r="AFT71" s="57"/>
      <c r="AFU71" s="57"/>
      <c r="AFV71" s="57"/>
      <c r="AFW71" s="57"/>
      <c r="AFX71" s="57"/>
      <c r="AFY71" s="57"/>
      <c r="AFZ71" s="57"/>
      <c r="AGA71" s="57"/>
      <c r="AGB71" s="57"/>
      <c r="AGC71" s="57"/>
      <c r="AGD71" s="57"/>
      <c r="AGE71" s="57"/>
      <c r="AGF71" s="57"/>
      <c r="AGG71" s="57"/>
      <c r="AGH71" s="57"/>
      <c r="AGI71" s="57"/>
      <c r="AGJ71" s="57"/>
      <c r="AGK71" s="57"/>
      <c r="AGL71" s="57"/>
      <c r="AGM71" s="57"/>
      <c r="AGN71" s="57"/>
      <c r="AGO71" s="57"/>
      <c r="AGP71" s="57"/>
      <c r="AGQ71" s="57"/>
      <c r="AGR71" s="57"/>
      <c r="AGS71" s="57"/>
      <c r="AGT71" s="57"/>
      <c r="AGU71" s="57"/>
      <c r="AGV71" s="57"/>
      <c r="AGW71" s="57"/>
      <c r="AGX71" s="57"/>
      <c r="AGY71" s="57"/>
      <c r="AGZ71" s="57"/>
      <c r="AHA71" s="57"/>
      <c r="AHB71" s="57"/>
      <c r="AHC71" s="57"/>
      <c r="AHD71" s="57"/>
      <c r="AHE71" s="57"/>
      <c r="AHF71" s="57"/>
      <c r="AHG71" s="57"/>
      <c r="AHH71" s="57"/>
      <c r="AHI71" s="57"/>
      <c r="AHJ71" s="57"/>
      <c r="AHK71" s="57"/>
      <c r="AHL71" s="57"/>
      <c r="AHM71" s="57"/>
      <c r="AHN71" s="57"/>
      <c r="AHO71" s="57"/>
      <c r="AHP71" s="57"/>
      <c r="AHQ71" s="57"/>
      <c r="AHR71" s="57"/>
      <c r="AHS71" s="57"/>
      <c r="AHT71" s="57"/>
      <c r="AHU71" s="57"/>
      <c r="AHV71" s="57"/>
      <c r="AHW71" s="57"/>
      <c r="AHX71" s="57"/>
      <c r="AHY71" s="57"/>
      <c r="AHZ71" s="57"/>
      <c r="AIA71" s="57"/>
      <c r="AIB71" s="57"/>
      <c r="AIC71" s="57"/>
      <c r="AID71" s="57"/>
      <c r="AIE71" s="57"/>
      <c r="AIF71" s="57"/>
      <c r="AIG71" s="57"/>
      <c r="AIH71" s="57"/>
      <c r="AII71" s="57"/>
      <c r="AIJ71" s="57"/>
      <c r="AIK71" s="57"/>
      <c r="AIL71" s="57"/>
      <c r="AIM71" s="57"/>
      <c r="AIN71" s="57"/>
      <c r="AIO71" s="57"/>
      <c r="AIP71" s="57"/>
      <c r="AIQ71" s="57"/>
      <c r="AIR71" s="57"/>
      <c r="AIS71" s="57"/>
      <c r="AIT71" s="57"/>
      <c r="AIU71" s="57"/>
      <c r="AIV71" s="57"/>
      <c r="AIW71" s="57"/>
      <c r="AIX71" s="57"/>
      <c r="AIY71" s="57"/>
      <c r="AIZ71" s="57"/>
      <c r="AJA71" s="57"/>
      <c r="AJB71" s="57"/>
      <c r="AJC71" s="57"/>
      <c r="AJD71" s="57"/>
      <c r="AJE71" s="57"/>
      <c r="AJF71" s="57"/>
      <c r="AJG71" s="57"/>
      <c r="AJH71" s="57"/>
      <c r="AJI71" s="57"/>
      <c r="AJJ71" s="57"/>
      <c r="AJK71" s="57"/>
      <c r="AJL71" s="57"/>
      <c r="AJM71" s="57"/>
      <c r="AJN71" s="57"/>
      <c r="AJO71" s="57"/>
      <c r="AJP71" s="57"/>
      <c r="AJQ71" s="57"/>
      <c r="AJR71" s="57"/>
      <c r="AJS71" s="57"/>
      <c r="AJT71" s="57"/>
      <c r="AJU71" s="57"/>
      <c r="AJV71" s="57"/>
      <c r="AJW71" s="57"/>
      <c r="AJX71" s="57"/>
      <c r="AJY71" s="57"/>
      <c r="AJZ71" s="57"/>
      <c r="AKA71" s="57"/>
      <c r="AKB71" s="57"/>
      <c r="AKC71" s="57"/>
      <c r="AKD71" s="57"/>
      <c r="AKE71" s="57"/>
      <c r="AKF71" s="57"/>
      <c r="AKG71" s="57"/>
      <c r="AKH71" s="57"/>
      <c r="AKI71" s="57"/>
      <c r="AKJ71" s="57"/>
      <c r="AKK71" s="57"/>
      <c r="AKL71" s="57"/>
      <c r="AKM71" s="57"/>
      <c r="AKN71" s="57"/>
      <c r="AKO71" s="57"/>
      <c r="AKP71" s="57"/>
      <c r="AKQ71" s="57"/>
      <c r="AKR71" s="57"/>
      <c r="AKS71" s="57"/>
      <c r="AKT71" s="57"/>
      <c r="AKU71" s="57"/>
      <c r="AKV71" s="57"/>
      <c r="AKW71" s="57"/>
      <c r="AKX71" s="57"/>
      <c r="AKY71" s="57"/>
      <c r="AKZ71" s="57"/>
      <c r="ALA71" s="57"/>
      <c r="ALB71" s="57"/>
      <c r="ALC71" s="57"/>
      <c r="ALD71" s="57"/>
      <c r="ALE71" s="57"/>
      <c r="ALF71" s="57"/>
      <c r="ALG71" s="57"/>
      <c r="ALH71" s="57"/>
      <c r="ALI71" s="57"/>
      <c r="ALJ71" s="57"/>
      <c r="ALK71" s="57"/>
      <c r="ALL71" s="57"/>
      <c r="ALM71" s="57"/>
      <c r="ALN71" s="57"/>
      <c r="ALO71" s="57"/>
      <c r="ALP71" s="57"/>
      <c r="ALQ71" s="57"/>
      <c r="ALR71" s="57"/>
      <c r="ALS71" s="57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</row>
    <row r="72" spans="1:1019">
      <c r="A72" s="10"/>
      <c r="J72" s="10"/>
    </row>
    <row r="73" spans="1:1019">
      <c r="A73" s="10" t="s">
        <v>151</v>
      </c>
      <c r="B73" s="6" t="s">
        <v>209</v>
      </c>
      <c r="C73" s="6" t="s">
        <v>210</v>
      </c>
      <c r="F73" s="6" t="s">
        <v>174</v>
      </c>
      <c r="H73" s="47">
        <v>975</v>
      </c>
      <c r="I73" s="6" t="s">
        <v>135</v>
      </c>
      <c r="J73" s="10">
        <f t="shared" ref="J73:J83" si="3">G$1*H73</f>
        <v>487500</v>
      </c>
      <c r="M73" s="49"/>
    </row>
    <row r="74" spans="1:1019">
      <c r="A74" s="10" t="s">
        <v>151</v>
      </c>
      <c r="B74" s="6" t="s">
        <v>170</v>
      </c>
      <c r="C74" s="6" t="s">
        <v>171</v>
      </c>
      <c r="F74" s="6" t="s">
        <v>181</v>
      </c>
      <c r="H74" s="47">
        <v>2000</v>
      </c>
      <c r="I74" s="6" t="s">
        <v>135</v>
      </c>
      <c r="J74" s="10">
        <f t="shared" si="3"/>
        <v>1000000</v>
      </c>
      <c r="M74" s="49"/>
    </row>
    <row r="75" spans="1:1019">
      <c r="A75" s="10" t="s">
        <v>151</v>
      </c>
      <c r="B75" s="6" t="s">
        <v>168</v>
      </c>
      <c r="C75" s="6" t="s">
        <v>169</v>
      </c>
      <c r="F75" s="6" t="s">
        <v>181</v>
      </c>
      <c r="H75" s="47">
        <v>4000</v>
      </c>
      <c r="I75" s="6" t="s">
        <v>135</v>
      </c>
      <c r="J75" s="10">
        <f t="shared" si="3"/>
        <v>2000000</v>
      </c>
      <c r="K75" s="18"/>
      <c r="L75" s="19"/>
      <c r="M75" s="19"/>
    </row>
    <row r="76" spans="1:1019">
      <c r="A76" s="10" t="s">
        <v>151</v>
      </c>
      <c r="B76" s="6" t="s">
        <v>211</v>
      </c>
      <c r="C76" s="6" t="s">
        <v>212</v>
      </c>
      <c r="F76" s="6" t="s">
        <v>181</v>
      </c>
      <c r="H76" s="47">
        <v>2000</v>
      </c>
      <c r="I76" s="6" t="s">
        <v>135</v>
      </c>
      <c r="J76" s="10">
        <f t="shared" si="3"/>
        <v>1000000</v>
      </c>
      <c r="K76" s="18"/>
      <c r="L76" s="19"/>
      <c r="M76" s="19"/>
    </row>
    <row r="77" spans="1:1019">
      <c r="A77" s="10" t="s">
        <v>151</v>
      </c>
      <c r="B77" s="6" t="s">
        <v>213</v>
      </c>
      <c r="C77" s="6" t="s">
        <v>214</v>
      </c>
      <c r="F77" s="6" t="s">
        <v>181</v>
      </c>
      <c r="H77" s="47">
        <v>1000</v>
      </c>
      <c r="I77" s="6" t="s">
        <v>135</v>
      </c>
      <c r="J77" s="10">
        <f t="shared" si="3"/>
        <v>500000</v>
      </c>
      <c r="M77" s="49"/>
    </row>
    <row r="78" spans="1:1019">
      <c r="A78" s="10" t="s">
        <v>151</v>
      </c>
      <c r="B78" s="6" t="s">
        <v>215</v>
      </c>
      <c r="C78" s="6" t="s">
        <v>216</v>
      </c>
      <c r="H78" s="47">
        <v>12</v>
      </c>
      <c r="I78" s="6" t="s">
        <v>19</v>
      </c>
      <c r="J78" s="10">
        <f t="shared" si="3"/>
        <v>6000</v>
      </c>
      <c r="M78" s="49"/>
    </row>
    <row r="79" spans="1:1019">
      <c r="A79" s="10" t="s">
        <v>151</v>
      </c>
      <c r="B79" s="60" t="s">
        <v>205</v>
      </c>
      <c r="C79" s="61" t="s">
        <v>206</v>
      </c>
      <c r="D79" s="61" t="s">
        <v>207</v>
      </c>
      <c r="F79" s="62" t="s">
        <v>185</v>
      </c>
      <c r="G79" s="63" t="s">
        <v>208</v>
      </c>
      <c r="H79" s="47">
        <v>1</v>
      </c>
      <c r="I79" s="6" t="s">
        <v>19</v>
      </c>
      <c r="J79" s="10">
        <f t="shared" si="3"/>
        <v>500</v>
      </c>
      <c r="M79" s="49"/>
      <c r="O79" s="12"/>
    </row>
    <row r="80" spans="1:1019">
      <c r="A80" s="6" t="s">
        <v>151</v>
      </c>
      <c r="B80" s="6" t="s">
        <v>217</v>
      </c>
      <c r="C80" s="6" t="s">
        <v>218</v>
      </c>
      <c r="F80" s="6" t="s">
        <v>185</v>
      </c>
      <c r="H80" s="47">
        <v>1</v>
      </c>
      <c r="I80" s="6" t="s">
        <v>19</v>
      </c>
      <c r="J80" s="10">
        <f t="shared" si="3"/>
        <v>500</v>
      </c>
      <c r="M80" s="49"/>
    </row>
    <row r="81" spans="1:1022">
      <c r="A81" s="6" t="s">
        <v>151</v>
      </c>
      <c r="B81" s="6" t="s">
        <v>219</v>
      </c>
      <c r="C81" s="6" t="s">
        <v>220</v>
      </c>
      <c r="F81" s="6" t="s">
        <v>221</v>
      </c>
      <c r="G81" s="11" t="s">
        <v>222</v>
      </c>
      <c r="H81" s="47">
        <v>13</v>
      </c>
      <c r="I81" s="6" t="s">
        <v>19</v>
      </c>
      <c r="J81" s="10">
        <f t="shared" si="3"/>
        <v>6500</v>
      </c>
      <c r="M81" s="49"/>
    </row>
    <row r="82" spans="1:1022">
      <c r="A82" s="6" t="s">
        <v>151</v>
      </c>
      <c r="B82" s="6" t="s">
        <v>223</v>
      </c>
      <c r="C82" s="6" t="s">
        <v>224</v>
      </c>
      <c r="F82" s="6" t="s">
        <v>185</v>
      </c>
      <c r="G82" s="46" t="s">
        <v>225</v>
      </c>
      <c r="H82" s="47">
        <v>1</v>
      </c>
      <c r="I82" s="6" t="s">
        <v>19</v>
      </c>
      <c r="J82" s="10">
        <f t="shared" si="3"/>
        <v>500</v>
      </c>
      <c r="M82" s="49"/>
    </row>
    <row r="83" spans="1:1022">
      <c r="A83" s="6" t="s">
        <v>151</v>
      </c>
      <c r="B83" s="10" t="s">
        <v>183</v>
      </c>
      <c r="C83" s="10" t="s">
        <v>184</v>
      </c>
      <c r="F83" s="6" t="s">
        <v>185</v>
      </c>
      <c r="G83" s="46" t="s">
        <v>186</v>
      </c>
      <c r="H83" s="47">
        <v>2</v>
      </c>
      <c r="I83" s="6" t="s">
        <v>19</v>
      </c>
      <c r="J83" s="10">
        <f t="shared" si="3"/>
        <v>1000</v>
      </c>
      <c r="M83" s="49"/>
    </row>
    <row r="84" spans="1:1022">
      <c r="B84" s="10"/>
      <c r="C84" s="10"/>
      <c r="G84" s="46"/>
      <c r="J84" s="10"/>
      <c r="M84" s="49"/>
    </row>
    <row r="85" spans="1:1022">
      <c r="A85" s="10" t="s">
        <v>151</v>
      </c>
      <c r="B85" s="42" t="s">
        <v>226</v>
      </c>
      <c r="C85" s="64" t="s">
        <v>227</v>
      </c>
      <c r="D85" s="42"/>
      <c r="E85" s="65" t="s">
        <v>228</v>
      </c>
      <c r="F85" s="42" t="s">
        <v>229</v>
      </c>
      <c r="G85" s="66" t="s">
        <v>230</v>
      </c>
      <c r="H85" s="44">
        <v>1</v>
      </c>
      <c r="I85" s="42" t="s">
        <v>19</v>
      </c>
      <c r="J85" s="10">
        <f>G$1*H85</f>
        <v>500</v>
      </c>
      <c r="K85" s="67"/>
      <c r="L85" s="68"/>
      <c r="M85" s="69"/>
      <c r="N85" s="70"/>
      <c r="O85" s="71"/>
      <c r="P85" s="68"/>
      <c r="Q85" s="72"/>
      <c r="R85" s="7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57"/>
      <c r="AMA85" s="57"/>
      <c r="AMB85" s="57"/>
      <c r="AMC85" s="57"/>
      <c r="AMD85" s="57"/>
      <c r="AME85" s="57"/>
      <c r="AMF85" s="57"/>
      <c r="AMG85" s="57"/>
      <c r="AMH85" s="57"/>
    </row>
    <row r="86" spans="1:1022">
      <c r="A86" s="64" t="s">
        <v>151</v>
      </c>
      <c r="B86" s="64" t="s">
        <v>231</v>
      </c>
      <c r="C86" s="64" t="s">
        <v>232</v>
      </c>
      <c r="D86" s="64"/>
      <c r="E86" s="64"/>
      <c r="F86" s="64" t="s">
        <v>233</v>
      </c>
      <c r="G86" s="64" t="s">
        <v>234</v>
      </c>
      <c r="H86" s="64">
        <v>200</v>
      </c>
      <c r="I86" s="64" t="s">
        <v>135</v>
      </c>
      <c r="J86" s="10">
        <f>G$1*H86</f>
        <v>100000</v>
      </c>
      <c r="K86" s="74"/>
      <c r="L86" s="75"/>
      <c r="M86" s="76"/>
      <c r="N86" s="70"/>
      <c r="O86" s="64"/>
      <c r="P86" s="64"/>
      <c r="Q86" s="64"/>
      <c r="R86" s="64"/>
      <c r="S86" s="64"/>
      <c r="T86" s="64"/>
      <c r="U86" s="64"/>
      <c r="V86" s="64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  <c r="XL86" s="10"/>
      <c r="XM86" s="10"/>
      <c r="XN86" s="10"/>
      <c r="XO86" s="10"/>
      <c r="XP86" s="10"/>
      <c r="XQ86" s="10"/>
      <c r="XR86" s="10"/>
      <c r="XS86" s="10"/>
      <c r="XT86" s="10"/>
      <c r="XU86" s="10"/>
      <c r="XV86" s="10"/>
      <c r="XW86" s="10"/>
      <c r="XX86" s="10"/>
      <c r="XY86" s="10"/>
      <c r="XZ86" s="10"/>
      <c r="YA86" s="10"/>
      <c r="YB86" s="10"/>
      <c r="YC86" s="10"/>
      <c r="YD86" s="10"/>
      <c r="YE86" s="10"/>
      <c r="YF86" s="10"/>
      <c r="YG86" s="10"/>
      <c r="YH86" s="10"/>
      <c r="YI86" s="10"/>
      <c r="YJ86" s="10"/>
      <c r="YK86" s="10"/>
      <c r="YL86" s="10"/>
      <c r="YM86" s="10"/>
      <c r="YN86" s="10"/>
      <c r="YO86" s="10"/>
      <c r="YP86" s="10"/>
      <c r="YQ86" s="10"/>
      <c r="YR86" s="10"/>
      <c r="YS86" s="10"/>
      <c r="YT86" s="10"/>
      <c r="YU86" s="10"/>
      <c r="YV86" s="10"/>
      <c r="YW86" s="10"/>
      <c r="YX86" s="10"/>
      <c r="YY86" s="10"/>
      <c r="YZ86" s="10"/>
      <c r="ZA86" s="10"/>
      <c r="ZB86" s="10"/>
      <c r="ZC86" s="10"/>
      <c r="ZD86" s="10"/>
      <c r="ZE86" s="10"/>
      <c r="ZF86" s="10"/>
      <c r="ZG86" s="10"/>
      <c r="ZH86" s="10"/>
      <c r="ZI86" s="10"/>
      <c r="ZJ86" s="10"/>
      <c r="ZK86" s="10"/>
      <c r="ZL86" s="10"/>
      <c r="ZM86" s="10"/>
      <c r="ZN86" s="10"/>
      <c r="ZO86" s="10"/>
      <c r="ZP86" s="10"/>
      <c r="ZQ86" s="10"/>
      <c r="ZR86" s="10"/>
      <c r="ZS86" s="10"/>
      <c r="ZT86" s="10"/>
      <c r="ZU86" s="10"/>
      <c r="ZV86" s="10"/>
      <c r="ZW86" s="10"/>
      <c r="ZX86" s="10"/>
      <c r="ZY86" s="10"/>
      <c r="ZZ86" s="10"/>
      <c r="AAA86" s="10"/>
      <c r="AAB86" s="10"/>
      <c r="AAC86" s="10"/>
      <c r="AAD86" s="10"/>
      <c r="AAE86" s="10"/>
      <c r="AAF86" s="10"/>
      <c r="AAG86" s="10"/>
      <c r="AAH86" s="10"/>
      <c r="AAI86" s="10"/>
      <c r="AAJ86" s="10"/>
      <c r="AAK86" s="10"/>
      <c r="AAL86" s="10"/>
      <c r="AAM86" s="10"/>
      <c r="AAN86" s="10"/>
      <c r="AAO86" s="10"/>
      <c r="AAP86" s="10"/>
      <c r="AAQ86" s="10"/>
      <c r="AAR86" s="10"/>
      <c r="AAS86" s="10"/>
      <c r="AAT86" s="10"/>
      <c r="AAU86" s="10"/>
      <c r="AAV86" s="10"/>
      <c r="AAW86" s="10"/>
      <c r="AAX86" s="10"/>
      <c r="AAY86" s="10"/>
      <c r="AAZ86" s="10"/>
      <c r="ABA86" s="10"/>
      <c r="ABB86" s="10"/>
      <c r="ABC86" s="10"/>
      <c r="ABD86" s="10"/>
      <c r="ABE86" s="10"/>
      <c r="ABF86" s="10"/>
      <c r="ABG86" s="10"/>
      <c r="ABH86" s="10"/>
      <c r="ABI86" s="10"/>
      <c r="ABJ86" s="10"/>
      <c r="ABK86" s="10"/>
      <c r="ABL86" s="10"/>
      <c r="ABM86" s="10"/>
      <c r="ABN86" s="10"/>
      <c r="ABO86" s="10"/>
      <c r="ABP86" s="10"/>
      <c r="ABQ86" s="10"/>
      <c r="ABR86" s="10"/>
      <c r="ABS86" s="10"/>
      <c r="ABT86" s="10"/>
      <c r="ABU86" s="10"/>
      <c r="ABV86" s="10"/>
      <c r="ABW86" s="10"/>
      <c r="ABX86" s="10"/>
      <c r="ABY86" s="10"/>
      <c r="ABZ86" s="10"/>
      <c r="ACA86" s="10"/>
      <c r="ACB86" s="10"/>
      <c r="ACC86" s="10"/>
      <c r="ACD86" s="10"/>
      <c r="ACE86" s="10"/>
      <c r="ACF86" s="10"/>
      <c r="ACG86" s="10"/>
      <c r="ACH86" s="10"/>
      <c r="ACI86" s="10"/>
      <c r="ACJ86" s="10"/>
      <c r="ACK86" s="10"/>
      <c r="ACL86" s="10"/>
      <c r="ACM86" s="10"/>
      <c r="ACN86" s="10"/>
      <c r="ACO86" s="10"/>
      <c r="ACP86" s="10"/>
      <c r="ACQ86" s="10"/>
      <c r="ACR86" s="10"/>
      <c r="ACS86" s="10"/>
      <c r="ACT86" s="10"/>
      <c r="ACU86" s="10"/>
      <c r="ACV86" s="10"/>
      <c r="ACW86" s="10"/>
      <c r="ACX86" s="10"/>
      <c r="ACY86" s="10"/>
      <c r="ACZ86" s="10"/>
      <c r="ADA86" s="10"/>
      <c r="ADB86" s="10"/>
      <c r="ADC86" s="10"/>
      <c r="ADD86" s="10"/>
      <c r="ADE86" s="10"/>
      <c r="ADF86" s="10"/>
      <c r="ADG86" s="10"/>
      <c r="ADH86" s="10"/>
      <c r="ADI86" s="10"/>
      <c r="ADJ86" s="10"/>
      <c r="ADK86" s="10"/>
      <c r="ADL86" s="10"/>
      <c r="ADM86" s="10"/>
      <c r="ADN86" s="10"/>
      <c r="ADO86" s="10"/>
      <c r="ADP86" s="10"/>
      <c r="ADQ86" s="10"/>
      <c r="ADR86" s="10"/>
      <c r="ADS86" s="10"/>
      <c r="ADT86" s="10"/>
      <c r="ADU86" s="10"/>
      <c r="ADV86" s="10"/>
      <c r="ADW86" s="10"/>
      <c r="ADX86" s="10"/>
      <c r="ADY86" s="10"/>
      <c r="ADZ86" s="10"/>
      <c r="AEA86" s="10"/>
      <c r="AEB86" s="10"/>
      <c r="AEC86" s="10"/>
      <c r="AED86" s="10"/>
      <c r="AEE86" s="10"/>
      <c r="AEF86" s="10"/>
      <c r="AEG86" s="10"/>
      <c r="AEH86" s="10"/>
      <c r="AEI86" s="10"/>
      <c r="AEJ86" s="10"/>
      <c r="AEK86" s="10"/>
      <c r="AEL86" s="10"/>
      <c r="AEM86" s="10"/>
      <c r="AEN86" s="10"/>
      <c r="AEO86" s="10"/>
      <c r="AEP86" s="10"/>
      <c r="AEQ86" s="10"/>
      <c r="AER86" s="10"/>
      <c r="AES86" s="10"/>
      <c r="AET86" s="10"/>
      <c r="AEU86" s="10"/>
      <c r="AEV86" s="10"/>
      <c r="AEW86" s="10"/>
      <c r="AEX86" s="10"/>
      <c r="AEY86" s="10"/>
      <c r="AEZ86" s="10"/>
      <c r="AFA86" s="10"/>
      <c r="AFB86" s="10"/>
      <c r="AFC86" s="10"/>
      <c r="AFD86" s="10"/>
      <c r="AFE86" s="10"/>
      <c r="AFF86" s="10"/>
      <c r="AFG86" s="10"/>
      <c r="AFH86" s="10"/>
      <c r="AFI86" s="10"/>
      <c r="AFJ86" s="10"/>
      <c r="AFK86" s="10"/>
      <c r="AFL86" s="10"/>
      <c r="AFM86" s="10"/>
      <c r="AFN86" s="10"/>
      <c r="AFO86" s="10"/>
      <c r="AFP86" s="10"/>
      <c r="AFQ86" s="10"/>
      <c r="AFR86" s="10"/>
      <c r="AFS86" s="10"/>
      <c r="AFT86" s="10"/>
      <c r="AFU86" s="10"/>
      <c r="AFV86" s="10"/>
      <c r="AFW86" s="10"/>
      <c r="AFX86" s="10"/>
      <c r="AFY86" s="10"/>
      <c r="AFZ86" s="10"/>
      <c r="AGA86" s="10"/>
      <c r="AGB86" s="10"/>
      <c r="AGC86" s="10"/>
      <c r="AGD86" s="10"/>
      <c r="AGE86" s="10"/>
      <c r="AGF86" s="10"/>
      <c r="AGG86" s="10"/>
      <c r="AGH86" s="10"/>
      <c r="AGI86" s="10"/>
      <c r="AGJ86" s="10"/>
      <c r="AGK86" s="10"/>
      <c r="AGL86" s="10"/>
      <c r="AGM86" s="10"/>
      <c r="AGN86" s="10"/>
      <c r="AGO86" s="10"/>
      <c r="AGP86" s="10"/>
      <c r="AGQ86" s="10"/>
      <c r="AGR86" s="10"/>
      <c r="AGS86" s="10"/>
      <c r="AGT86" s="10"/>
      <c r="AGU86" s="10"/>
      <c r="AGV86" s="10"/>
      <c r="AGW86" s="10"/>
      <c r="AGX86" s="10"/>
      <c r="AGY86" s="10"/>
      <c r="AGZ86" s="10"/>
      <c r="AHA86" s="10"/>
      <c r="AHB86" s="10"/>
      <c r="AHC86" s="10"/>
      <c r="AHD86" s="10"/>
      <c r="AHE86" s="10"/>
      <c r="AHF86" s="10"/>
      <c r="AHG86" s="10"/>
      <c r="AHH86" s="10"/>
      <c r="AHI86" s="10"/>
      <c r="AHJ86" s="10"/>
      <c r="AHK86" s="10"/>
      <c r="AHL86" s="10"/>
      <c r="AHM86" s="10"/>
      <c r="AHN86" s="10"/>
      <c r="AHO86" s="10"/>
      <c r="AHP86" s="10"/>
      <c r="AHQ86" s="10"/>
      <c r="AHR86" s="10"/>
      <c r="AHS86" s="10"/>
      <c r="AHT86" s="10"/>
      <c r="AHU86" s="10"/>
      <c r="AHV86" s="10"/>
      <c r="AHW86" s="10"/>
      <c r="AHX86" s="10"/>
      <c r="AHY86" s="10"/>
      <c r="AHZ86" s="10"/>
      <c r="AIA86" s="10"/>
      <c r="AIB86" s="10"/>
      <c r="AIC86" s="10"/>
      <c r="AID86" s="10"/>
      <c r="AIE86" s="10"/>
      <c r="AIF86" s="10"/>
      <c r="AIG86" s="10"/>
      <c r="AIH86" s="10"/>
      <c r="AII86" s="10"/>
      <c r="AIJ86" s="10"/>
      <c r="AIK86" s="10"/>
      <c r="AIL86" s="10"/>
      <c r="AIM86" s="10"/>
      <c r="AIN86" s="10"/>
      <c r="AIO86" s="10"/>
      <c r="AIP86" s="10"/>
      <c r="AIQ86" s="10"/>
      <c r="AIR86" s="10"/>
      <c r="AIS86" s="10"/>
      <c r="AIT86" s="10"/>
      <c r="AIU86" s="10"/>
      <c r="AIV86" s="10"/>
      <c r="AIW86" s="10"/>
      <c r="AIX86" s="10"/>
      <c r="AIY86" s="10"/>
      <c r="AIZ86" s="10"/>
      <c r="AJA86" s="10"/>
      <c r="AJB86" s="10"/>
      <c r="AJC86" s="10"/>
      <c r="AJD86" s="10"/>
      <c r="AJE86" s="10"/>
      <c r="AJF86" s="10"/>
      <c r="AJG86" s="10"/>
      <c r="AJH86" s="10"/>
      <c r="AJI86" s="10"/>
      <c r="AJJ86" s="10"/>
      <c r="AJK86" s="10"/>
      <c r="AJL86" s="10"/>
      <c r="AJM86" s="10"/>
      <c r="AJN86" s="10"/>
      <c r="AJO86" s="10"/>
      <c r="AJP86" s="10"/>
      <c r="AJQ86" s="10"/>
      <c r="AJR86" s="10"/>
      <c r="AJS86" s="10"/>
      <c r="AJT86" s="10"/>
      <c r="AJU86" s="10"/>
      <c r="AJV86" s="10"/>
      <c r="AJW86" s="10"/>
      <c r="AJX86" s="10"/>
      <c r="AJY86" s="10"/>
      <c r="AJZ86" s="10"/>
      <c r="AKA86" s="10"/>
      <c r="AKB86" s="10"/>
      <c r="AKC86" s="10"/>
      <c r="AKD86" s="10"/>
      <c r="AKE86" s="10"/>
      <c r="AKF86" s="10"/>
      <c r="AKG86" s="10"/>
      <c r="AKH86" s="10"/>
      <c r="AKI86" s="10"/>
      <c r="AKJ86" s="10"/>
      <c r="AKK86" s="10"/>
      <c r="AKL86" s="10"/>
      <c r="AKM86" s="10"/>
      <c r="AKN86" s="10"/>
      <c r="AKO86" s="10"/>
      <c r="AKP86" s="10"/>
      <c r="AKQ86" s="10"/>
      <c r="AKR86" s="10"/>
      <c r="AKS86" s="10"/>
      <c r="AKT86" s="10"/>
      <c r="AKU86" s="10"/>
      <c r="AKV86" s="10"/>
      <c r="AKW86" s="10"/>
      <c r="AKX86" s="10"/>
      <c r="AKY86" s="10"/>
      <c r="AKZ86" s="10"/>
      <c r="ALA86" s="10"/>
      <c r="ALB86" s="10"/>
      <c r="ALC86" s="10"/>
      <c r="ALD86" s="10"/>
      <c r="ALE86" s="10"/>
      <c r="ALF86" s="10"/>
      <c r="ALG86" s="10"/>
      <c r="ALH86" s="10"/>
      <c r="ALI86" s="10"/>
      <c r="ALJ86" s="10"/>
      <c r="ALK86" s="10"/>
      <c r="ALL86" s="10"/>
      <c r="ALM86" s="10"/>
      <c r="ALN86" s="10"/>
      <c r="ALO86" s="10"/>
      <c r="ALP86" s="10"/>
      <c r="ALQ86" s="10"/>
      <c r="ALR86" s="10"/>
      <c r="ALS86" s="10"/>
      <c r="ALT86" s="10"/>
      <c r="ALU86" s="10"/>
      <c r="ALV86" s="10"/>
      <c r="ALW86" s="10"/>
      <c r="ALX86" s="10"/>
      <c r="ALY86" s="10"/>
      <c r="ALZ86" s="57"/>
      <c r="AMA86" s="57"/>
      <c r="AMB86" s="57"/>
      <c r="AMC86" s="57"/>
      <c r="AMD86" s="57"/>
      <c r="AME86" s="57"/>
      <c r="AMF86" s="57"/>
      <c r="AMG86" s="57"/>
      <c r="AMH86" s="57"/>
    </row>
    <row r="87" spans="1:1022">
      <c r="A87" s="70" t="s">
        <v>48</v>
      </c>
      <c r="B87" s="70" t="s">
        <v>235</v>
      </c>
      <c r="C87" s="70" t="s">
        <v>236</v>
      </c>
      <c r="D87" s="70"/>
      <c r="E87" s="77" t="s">
        <v>237</v>
      </c>
      <c r="F87" s="78" t="s">
        <v>238</v>
      </c>
      <c r="G87" s="71" t="s">
        <v>239</v>
      </c>
      <c r="H87" s="71">
        <v>1</v>
      </c>
      <c r="I87" s="70" t="s">
        <v>19</v>
      </c>
      <c r="J87" s="10">
        <f>G$1*H87</f>
        <v>500</v>
      </c>
      <c r="K87" s="74"/>
      <c r="L87" s="68"/>
      <c r="M87" s="76"/>
      <c r="N87" s="70"/>
      <c r="O87" s="79"/>
      <c r="P87" s="80"/>
      <c r="Q87" s="72"/>
      <c r="R87" s="72"/>
      <c r="S87" s="78"/>
      <c r="T87" s="42"/>
      <c r="U87" s="42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  <c r="XL87" s="10"/>
      <c r="XM87" s="10"/>
      <c r="XN87" s="10"/>
      <c r="XO87" s="10"/>
      <c r="XP87" s="10"/>
      <c r="XQ87" s="10"/>
      <c r="XR87" s="10"/>
      <c r="XS87" s="10"/>
      <c r="XT87" s="10"/>
      <c r="XU87" s="10"/>
      <c r="XV87" s="10"/>
      <c r="XW87" s="10"/>
      <c r="XX87" s="10"/>
      <c r="XY87" s="10"/>
      <c r="XZ87" s="10"/>
      <c r="YA87" s="10"/>
      <c r="YB87" s="10"/>
      <c r="YC87" s="10"/>
      <c r="YD87" s="10"/>
      <c r="YE87" s="10"/>
      <c r="YF87" s="10"/>
      <c r="YG87" s="10"/>
      <c r="YH87" s="10"/>
      <c r="YI87" s="10"/>
      <c r="YJ87" s="10"/>
      <c r="YK87" s="10"/>
      <c r="YL87" s="10"/>
      <c r="YM87" s="10"/>
      <c r="YN87" s="10"/>
      <c r="YO87" s="10"/>
      <c r="YP87" s="10"/>
      <c r="YQ87" s="10"/>
      <c r="YR87" s="10"/>
      <c r="YS87" s="10"/>
      <c r="YT87" s="10"/>
      <c r="YU87" s="10"/>
      <c r="YV87" s="10"/>
      <c r="YW87" s="10"/>
      <c r="YX87" s="10"/>
      <c r="YY87" s="10"/>
      <c r="YZ87" s="10"/>
      <c r="ZA87" s="10"/>
      <c r="ZB87" s="10"/>
      <c r="ZC87" s="10"/>
      <c r="ZD87" s="10"/>
      <c r="ZE87" s="10"/>
      <c r="ZF87" s="10"/>
      <c r="ZG87" s="10"/>
      <c r="ZH87" s="10"/>
      <c r="ZI87" s="10"/>
      <c r="ZJ87" s="10"/>
      <c r="ZK87" s="10"/>
      <c r="ZL87" s="10"/>
      <c r="ZM87" s="10"/>
      <c r="ZN87" s="10"/>
      <c r="ZO87" s="10"/>
      <c r="ZP87" s="10"/>
      <c r="ZQ87" s="10"/>
      <c r="ZR87" s="10"/>
      <c r="ZS87" s="10"/>
      <c r="ZT87" s="10"/>
      <c r="ZU87" s="10"/>
      <c r="ZV87" s="10"/>
      <c r="ZW87" s="10"/>
      <c r="ZX87" s="10"/>
      <c r="ZY87" s="10"/>
      <c r="ZZ87" s="10"/>
      <c r="AAA87" s="10"/>
      <c r="AAB87" s="10"/>
      <c r="AAC87" s="10"/>
      <c r="AAD87" s="10"/>
      <c r="AAE87" s="10"/>
      <c r="AAF87" s="10"/>
      <c r="AAG87" s="10"/>
      <c r="AAH87" s="10"/>
      <c r="AAI87" s="10"/>
      <c r="AAJ87" s="10"/>
      <c r="AAK87" s="10"/>
      <c r="AAL87" s="10"/>
      <c r="AAM87" s="10"/>
      <c r="AAN87" s="10"/>
      <c r="AAO87" s="10"/>
      <c r="AAP87" s="10"/>
      <c r="AAQ87" s="10"/>
      <c r="AAR87" s="10"/>
      <c r="AAS87" s="10"/>
      <c r="AAT87" s="10"/>
      <c r="AAU87" s="10"/>
      <c r="AAV87" s="10"/>
      <c r="AAW87" s="10"/>
      <c r="AAX87" s="10"/>
      <c r="AAY87" s="10"/>
      <c r="AAZ87" s="10"/>
      <c r="ABA87" s="10"/>
      <c r="ABB87" s="10"/>
      <c r="ABC87" s="10"/>
      <c r="ABD87" s="10"/>
      <c r="ABE87" s="10"/>
      <c r="ABF87" s="10"/>
      <c r="ABG87" s="10"/>
      <c r="ABH87" s="10"/>
      <c r="ABI87" s="10"/>
      <c r="ABJ87" s="10"/>
      <c r="ABK87" s="10"/>
      <c r="ABL87" s="10"/>
      <c r="ABM87" s="10"/>
      <c r="ABN87" s="10"/>
      <c r="ABO87" s="10"/>
      <c r="ABP87" s="10"/>
      <c r="ABQ87" s="10"/>
      <c r="ABR87" s="10"/>
      <c r="ABS87" s="10"/>
      <c r="ABT87" s="10"/>
      <c r="ABU87" s="10"/>
      <c r="ABV87" s="10"/>
      <c r="ABW87" s="10"/>
      <c r="ABX87" s="10"/>
      <c r="ABY87" s="10"/>
      <c r="ABZ87" s="10"/>
      <c r="ACA87" s="10"/>
      <c r="ACB87" s="10"/>
      <c r="ACC87" s="10"/>
      <c r="ACD87" s="10"/>
      <c r="ACE87" s="10"/>
      <c r="ACF87" s="10"/>
      <c r="ACG87" s="10"/>
      <c r="ACH87" s="10"/>
      <c r="ACI87" s="10"/>
      <c r="ACJ87" s="10"/>
      <c r="ACK87" s="10"/>
      <c r="ACL87" s="10"/>
      <c r="ACM87" s="10"/>
      <c r="ACN87" s="10"/>
      <c r="ACO87" s="10"/>
      <c r="ACP87" s="10"/>
      <c r="ACQ87" s="10"/>
      <c r="ACR87" s="10"/>
      <c r="ACS87" s="10"/>
      <c r="ACT87" s="10"/>
      <c r="ACU87" s="10"/>
      <c r="ACV87" s="10"/>
      <c r="ACW87" s="10"/>
      <c r="ACX87" s="10"/>
      <c r="ACY87" s="10"/>
      <c r="ACZ87" s="10"/>
      <c r="ADA87" s="10"/>
      <c r="ADB87" s="10"/>
      <c r="ADC87" s="10"/>
      <c r="ADD87" s="10"/>
      <c r="ADE87" s="10"/>
      <c r="ADF87" s="10"/>
      <c r="ADG87" s="10"/>
      <c r="ADH87" s="10"/>
      <c r="ADI87" s="10"/>
      <c r="ADJ87" s="10"/>
      <c r="ADK87" s="10"/>
      <c r="ADL87" s="10"/>
      <c r="ADM87" s="10"/>
      <c r="ADN87" s="10"/>
      <c r="ADO87" s="10"/>
      <c r="ADP87" s="10"/>
      <c r="ADQ87" s="10"/>
      <c r="ADR87" s="10"/>
      <c r="ADS87" s="10"/>
      <c r="ADT87" s="10"/>
      <c r="ADU87" s="10"/>
      <c r="ADV87" s="10"/>
      <c r="ADW87" s="10"/>
      <c r="ADX87" s="10"/>
      <c r="ADY87" s="10"/>
      <c r="ADZ87" s="10"/>
      <c r="AEA87" s="10"/>
      <c r="AEB87" s="10"/>
      <c r="AEC87" s="10"/>
      <c r="AED87" s="10"/>
      <c r="AEE87" s="10"/>
      <c r="AEF87" s="10"/>
      <c r="AEG87" s="10"/>
      <c r="AEH87" s="10"/>
      <c r="AEI87" s="10"/>
      <c r="AEJ87" s="10"/>
      <c r="AEK87" s="10"/>
      <c r="AEL87" s="10"/>
      <c r="AEM87" s="10"/>
      <c r="AEN87" s="10"/>
      <c r="AEO87" s="10"/>
      <c r="AEP87" s="10"/>
      <c r="AEQ87" s="10"/>
      <c r="AER87" s="10"/>
      <c r="AES87" s="10"/>
      <c r="AET87" s="10"/>
      <c r="AEU87" s="10"/>
      <c r="AEV87" s="10"/>
      <c r="AEW87" s="10"/>
      <c r="AEX87" s="10"/>
      <c r="AEY87" s="10"/>
      <c r="AEZ87" s="10"/>
      <c r="AFA87" s="10"/>
      <c r="AFB87" s="10"/>
      <c r="AFC87" s="10"/>
      <c r="AFD87" s="10"/>
      <c r="AFE87" s="10"/>
      <c r="AFF87" s="10"/>
      <c r="AFG87" s="10"/>
      <c r="AFH87" s="10"/>
      <c r="AFI87" s="10"/>
      <c r="AFJ87" s="10"/>
      <c r="AFK87" s="10"/>
      <c r="AFL87" s="10"/>
      <c r="AFM87" s="10"/>
      <c r="AFN87" s="10"/>
      <c r="AFO87" s="10"/>
      <c r="AFP87" s="10"/>
      <c r="AFQ87" s="10"/>
      <c r="AFR87" s="10"/>
      <c r="AFS87" s="10"/>
      <c r="AFT87" s="10"/>
      <c r="AFU87" s="10"/>
      <c r="AFV87" s="10"/>
      <c r="AFW87" s="10"/>
      <c r="AFX87" s="10"/>
      <c r="AFY87" s="10"/>
      <c r="AFZ87" s="10"/>
      <c r="AGA87" s="10"/>
      <c r="AGB87" s="10"/>
      <c r="AGC87" s="10"/>
      <c r="AGD87" s="10"/>
      <c r="AGE87" s="10"/>
      <c r="AGF87" s="10"/>
      <c r="AGG87" s="10"/>
      <c r="AGH87" s="10"/>
      <c r="AGI87" s="10"/>
      <c r="AGJ87" s="10"/>
      <c r="AGK87" s="10"/>
      <c r="AGL87" s="10"/>
      <c r="AGM87" s="10"/>
      <c r="AGN87" s="10"/>
      <c r="AGO87" s="10"/>
      <c r="AGP87" s="10"/>
      <c r="AGQ87" s="10"/>
      <c r="AGR87" s="10"/>
      <c r="AGS87" s="10"/>
      <c r="AGT87" s="10"/>
      <c r="AGU87" s="10"/>
      <c r="AGV87" s="10"/>
      <c r="AGW87" s="10"/>
      <c r="AGX87" s="10"/>
      <c r="AGY87" s="10"/>
      <c r="AGZ87" s="10"/>
      <c r="AHA87" s="10"/>
      <c r="AHB87" s="10"/>
      <c r="AHC87" s="10"/>
      <c r="AHD87" s="10"/>
      <c r="AHE87" s="10"/>
      <c r="AHF87" s="10"/>
      <c r="AHG87" s="10"/>
      <c r="AHH87" s="10"/>
      <c r="AHI87" s="10"/>
      <c r="AHJ87" s="10"/>
      <c r="AHK87" s="10"/>
      <c r="AHL87" s="10"/>
      <c r="AHM87" s="10"/>
      <c r="AHN87" s="10"/>
      <c r="AHO87" s="10"/>
      <c r="AHP87" s="10"/>
      <c r="AHQ87" s="10"/>
      <c r="AHR87" s="10"/>
      <c r="AHS87" s="10"/>
      <c r="AHT87" s="10"/>
      <c r="AHU87" s="10"/>
      <c r="AHV87" s="10"/>
      <c r="AHW87" s="10"/>
      <c r="AHX87" s="10"/>
      <c r="AHY87" s="10"/>
      <c r="AHZ87" s="10"/>
      <c r="AIA87" s="10"/>
      <c r="AIB87" s="10"/>
      <c r="AIC87" s="10"/>
      <c r="AID87" s="10"/>
      <c r="AIE87" s="10"/>
      <c r="AIF87" s="10"/>
      <c r="AIG87" s="10"/>
      <c r="AIH87" s="10"/>
      <c r="AII87" s="10"/>
      <c r="AIJ87" s="10"/>
      <c r="AIK87" s="10"/>
      <c r="AIL87" s="10"/>
      <c r="AIM87" s="10"/>
      <c r="AIN87" s="10"/>
      <c r="AIO87" s="10"/>
      <c r="AIP87" s="10"/>
      <c r="AIQ87" s="10"/>
      <c r="AIR87" s="10"/>
      <c r="AIS87" s="10"/>
      <c r="AIT87" s="10"/>
      <c r="AIU87" s="10"/>
      <c r="AIV87" s="10"/>
      <c r="AIW87" s="10"/>
      <c r="AIX87" s="10"/>
      <c r="AIY87" s="10"/>
      <c r="AIZ87" s="10"/>
      <c r="AJA87" s="10"/>
      <c r="AJB87" s="10"/>
      <c r="AJC87" s="10"/>
      <c r="AJD87" s="10"/>
      <c r="AJE87" s="10"/>
      <c r="AJF87" s="10"/>
      <c r="AJG87" s="10"/>
      <c r="AJH87" s="10"/>
      <c r="AJI87" s="10"/>
      <c r="AJJ87" s="10"/>
      <c r="AJK87" s="10"/>
      <c r="AJL87" s="10"/>
      <c r="AJM87" s="10"/>
      <c r="AJN87" s="10"/>
      <c r="AJO87" s="10"/>
      <c r="AJP87" s="10"/>
      <c r="AJQ87" s="10"/>
      <c r="AJR87" s="10"/>
      <c r="AJS87" s="10"/>
      <c r="AJT87" s="10"/>
      <c r="AJU87" s="10"/>
      <c r="AJV87" s="10"/>
      <c r="AJW87" s="10"/>
      <c r="AJX87" s="10"/>
      <c r="AJY87" s="10"/>
      <c r="AJZ87" s="10"/>
      <c r="AKA87" s="10"/>
      <c r="AKB87" s="10"/>
      <c r="AKC87" s="10"/>
      <c r="AKD87" s="10"/>
      <c r="AKE87" s="10"/>
      <c r="AKF87" s="10"/>
      <c r="AKG87" s="10"/>
      <c r="AKH87" s="10"/>
      <c r="AKI87" s="10"/>
      <c r="AKJ87" s="10"/>
      <c r="AKK87" s="10"/>
      <c r="AKL87" s="10"/>
      <c r="AKM87" s="10"/>
      <c r="AKN87" s="10"/>
      <c r="AKO87" s="10"/>
      <c r="AKP87" s="10"/>
      <c r="AKQ87" s="10"/>
      <c r="AKR87" s="10"/>
      <c r="AKS87" s="10"/>
      <c r="AKT87" s="10"/>
      <c r="AKU87" s="10"/>
      <c r="AKV87" s="10"/>
      <c r="AKW87" s="10"/>
      <c r="AKX87" s="10"/>
      <c r="AKY87" s="10"/>
      <c r="AKZ87" s="10"/>
      <c r="ALA87" s="10"/>
      <c r="ALB87" s="10"/>
      <c r="ALC87" s="10"/>
      <c r="ALD87" s="10"/>
      <c r="ALE87" s="10"/>
      <c r="ALF87" s="10"/>
      <c r="ALG87" s="10"/>
      <c r="ALH87" s="10"/>
      <c r="ALI87" s="10"/>
      <c r="ALJ87" s="10"/>
      <c r="ALK87" s="10"/>
      <c r="ALL87" s="10"/>
      <c r="ALM87" s="10"/>
      <c r="ALN87" s="10"/>
      <c r="ALO87" s="10"/>
      <c r="ALP87" s="10"/>
      <c r="ALQ87" s="10"/>
      <c r="ALR87" s="10"/>
      <c r="ALS87" s="10"/>
      <c r="ALT87" s="10"/>
      <c r="ALU87" s="10"/>
      <c r="ALV87" s="10"/>
      <c r="ALW87" s="10"/>
      <c r="ALX87" s="10"/>
      <c r="ALY87" s="10"/>
      <c r="ALZ87" s="57"/>
      <c r="AMA87" s="57"/>
      <c r="AMB87" s="57"/>
      <c r="AMC87" s="57"/>
      <c r="AMD87" s="57"/>
      <c r="AME87" s="57"/>
      <c r="AMF87" s="57"/>
      <c r="AMG87" s="57"/>
      <c r="AMH87" s="57"/>
    </row>
    <row r="88" spans="1:1022">
      <c r="B88" s="10"/>
      <c r="C88" s="10"/>
      <c r="G88" s="46"/>
      <c r="J88" s="10"/>
      <c r="M88" s="49"/>
    </row>
    <row r="89" spans="1:1022">
      <c r="J89" s="10"/>
    </row>
    <row r="90" spans="1:1022">
      <c r="A90" s="6" t="s">
        <v>151</v>
      </c>
      <c r="B90" s="6" t="s">
        <v>170</v>
      </c>
      <c r="C90" s="6" t="s">
        <v>171</v>
      </c>
      <c r="F90" s="6" t="s">
        <v>181</v>
      </c>
      <c r="H90" s="47">
        <v>100</v>
      </c>
      <c r="I90" s="6" t="s">
        <v>135</v>
      </c>
      <c r="J90" s="10">
        <f t="shared" ref="J90:J104" si="4">G$1*H90</f>
        <v>50000</v>
      </c>
      <c r="M90" s="49"/>
    </row>
    <row r="91" spans="1:1022">
      <c r="A91" s="6" t="s">
        <v>151</v>
      </c>
      <c r="B91" s="6" t="s">
        <v>168</v>
      </c>
      <c r="C91" s="6" t="s">
        <v>169</v>
      </c>
      <c r="F91" s="6" t="s">
        <v>181</v>
      </c>
      <c r="H91" s="47">
        <v>100</v>
      </c>
      <c r="I91" s="6" t="s">
        <v>135</v>
      </c>
      <c r="J91" s="10">
        <f t="shared" si="4"/>
        <v>50000</v>
      </c>
      <c r="M91" s="49"/>
    </row>
    <row r="92" spans="1:1022">
      <c r="A92" s="6" t="s">
        <v>151</v>
      </c>
      <c r="B92" s="6" t="s">
        <v>240</v>
      </c>
      <c r="C92" s="6" t="s">
        <v>241</v>
      </c>
      <c r="H92" s="47">
        <v>1</v>
      </c>
      <c r="I92" s="6" t="s">
        <v>19</v>
      </c>
      <c r="J92" s="10">
        <f t="shared" si="4"/>
        <v>500</v>
      </c>
    </row>
    <row r="93" spans="1:1022">
      <c r="A93" s="6" t="s">
        <v>151</v>
      </c>
      <c r="B93" s="6" t="s">
        <v>215</v>
      </c>
      <c r="C93" s="6" t="s">
        <v>216</v>
      </c>
      <c r="H93" s="47">
        <v>2</v>
      </c>
      <c r="I93" s="6" t="s">
        <v>19</v>
      </c>
      <c r="J93" s="10">
        <f t="shared" si="4"/>
        <v>1000</v>
      </c>
    </row>
    <row r="94" spans="1:1022">
      <c r="A94" s="6" t="s">
        <v>151</v>
      </c>
      <c r="B94" s="6" t="s">
        <v>242</v>
      </c>
      <c r="C94" s="6" t="s">
        <v>243</v>
      </c>
      <c r="H94" s="47">
        <v>2</v>
      </c>
      <c r="I94" s="6" t="s">
        <v>19</v>
      </c>
      <c r="J94" s="10">
        <f t="shared" si="4"/>
        <v>1000</v>
      </c>
    </row>
    <row r="95" spans="1:1022">
      <c r="J95" s="10">
        <f t="shared" si="4"/>
        <v>0</v>
      </c>
    </row>
    <row r="96" spans="1:1022">
      <c r="A96" s="6" t="s">
        <v>151</v>
      </c>
      <c r="B96" s="60" t="s">
        <v>205</v>
      </c>
      <c r="C96" s="61" t="s">
        <v>206</v>
      </c>
      <c r="D96" s="61" t="s">
        <v>207</v>
      </c>
      <c r="F96" s="62" t="s">
        <v>244</v>
      </c>
      <c r="G96" s="63" t="s">
        <v>208</v>
      </c>
      <c r="H96" s="47">
        <v>1</v>
      </c>
      <c r="I96" s="6" t="s">
        <v>19</v>
      </c>
      <c r="J96" s="10">
        <f t="shared" si="4"/>
        <v>500</v>
      </c>
    </row>
    <row r="97" spans="1:14">
      <c r="A97" s="6" t="s">
        <v>151</v>
      </c>
      <c r="B97" s="6" t="s">
        <v>215</v>
      </c>
      <c r="C97" s="6" t="s">
        <v>216</v>
      </c>
      <c r="H97" s="47">
        <v>8</v>
      </c>
      <c r="I97" s="6" t="s">
        <v>19</v>
      </c>
      <c r="J97" s="10">
        <f t="shared" si="4"/>
        <v>4000</v>
      </c>
    </row>
    <row r="98" spans="1:14">
      <c r="A98" s="6" t="s">
        <v>151</v>
      </c>
      <c r="B98" s="6" t="s">
        <v>219</v>
      </c>
      <c r="C98" s="6" t="s">
        <v>220</v>
      </c>
      <c r="H98" s="47">
        <v>10</v>
      </c>
      <c r="I98" s="6" t="s">
        <v>245</v>
      </c>
      <c r="J98" s="10">
        <f t="shared" si="4"/>
        <v>5000</v>
      </c>
    </row>
    <row r="99" spans="1:14">
      <c r="A99" s="6" t="s">
        <v>151</v>
      </c>
      <c r="B99" s="81" t="s">
        <v>246</v>
      </c>
      <c r="C99" s="6" t="s">
        <v>247</v>
      </c>
      <c r="F99" s="6" t="s">
        <v>229</v>
      </c>
      <c r="G99" s="6" t="s">
        <v>248</v>
      </c>
      <c r="H99" s="47">
        <v>2</v>
      </c>
      <c r="I99" s="6" t="s">
        <v>245</v>
      </c>
      <c r="J99" s="10">
        <f t="shared" si="4"/>
        <v>1000</v>
      </c>
    </row>
    <row r="100" spans="1:14">
      <c r="A100" s="6" t="s">
        <v>151</v>
      </c>
      <c r="B100" s="6" t="s">
        <v>168</v>
      </c>
      <c r="C100" s="6" t="s">
        <v>169</v>
      </c>
      <c r="F100" s="6" t="s">
        <v>181</v>
      </c>
      <c r="G100" s="82" t="s">
        <v>249</v>
      </c>
      <c r="H100" s="47">
        <v>150</v>
      </c>
      <c r="I100" s="6" t="s">
        <v>135</v>
      </c>
      <c r="J100" s="10">
        <f t="shared" si="4"/>
        <v>75000</v>
      </c>
    </row>
    <row r="101" spans="1:14">
      <c r="A101" s="6" t="s">
        <v>151</v>
      </c>
      <c r="B101" s="54" t="s">
        <v>250</v>
      </c>
      <c r="C101" s="15" t="s">
        <v>251</v>
      </c>
      <c r="D101" s="53" t="s">
        <v>252</v>
      </c>
      <c r="F101" s="55" t="s">
        <v>253</v>
      </c>
      <c r="G101" s="53" t="s">
        <v>254</v>
      </c>
      <c r="H101" s="47">
        <v>50</v>
      </c>
      <c r="I101" s="6" t="s">
        <v>135</v>
      </c>
      <c r="J101" s="10">
        <f t="shared" si="4"/>
        <v>25000</v>
      </c>
    </row>
    <row r="102" spans="1:14">
      <c r="A102" s="6" t="s">
        <v>151</v>
      </c>
      <c r="B102" s="6" t="s">
        <v>170</v>
      </c>
      <c r="C102" s="6" t="s">
        <v>171</v>
      </c>
      <c r="F102" s="6" t="s">
        <v>181</v>
      </c>
      <c r="G102" s="53" t="s">
        <v>255</v>
      </c>
      <c r="H102" s="47">
        <v>50</v>
      </c>
      <c r="I102" s="6" t="s">
        <v>135</v>
      </c>
      <c r="J102" s="10">
        <f t="shared" si="4"/>
        <v>25000</v>
      </c>
    </row>
    <row r="103" spans="1:14">
      <c r="A103" s="6" t="s">
        <v>151</v>
      </c>
      <c r="B103" s="54" t="s">
        <v>256</v>
      </c>
      <c r="C103" s="15" t="s">
        <v>257</v>
      </c>
      <c r="D103" s="53" t="s">
        <v>258</v>
      </c>
      <c r="F103" s="55" t="s">
        <v>253</v>
      </c>
      <c r="G103" s="53" t="s">
        <v>259</v>
      </c>
      <c r="H103" s="47">
        <v>50</v>
      </c>
      <c r="I103" s="6" t="s">
        <v>135</v>
      </c>
      <c r="J103" s="10">
        <f t="shared" si="4"/>
        <v>25000</v>
      </c>
    </row>
    <row r="104" spans="1:14">
      <c r="A104" s="6" t="s">
        <v>151</v>
      </c>
      <c r="B104" s="6" t="s">
        <v>211</v>
      </c>
      <c r="C104" s="6" t="s">
        <v>212</v>
      </c>
      <c r="F104" s="6" t="s">
        <v>181</v>
      </c>
      <c r="G104" s="83" t="s">
        <v>260</v>
      </c>
      <c r="H104" s="47">
        <v>100</v>
      </c>
      <c r="I104" s="6" t="s">
        <v>135</v>
      </c>
      <c r="J104" s="10">
        <f t="shared" si="4"/>
        <v>50000</v>
      </c>
    </row>
    <row r="105" spans="1:14">
      <c r="A105" s="84" t="s">
        <v>261</v>
      </c>
      <c r="B105" s="84" t="s">
        <v>262</v>
      </c>
      <c r="C105" s="85" t="s">
        <v>263</v>
      </c>
      <c r="D105" s="84"/>
      <c r="E105" s="86"/>
      <c r="F105" s="85" t="s">
        <v>196</v>
      </c>
      <c r="G105" s="86" t="s">
        <v>264</v>
      </c>
      <c r="H105" s="87">
        <v>1</v>
      </c>
      <c r="I105" s="84" t="s">
        <v>19</v>
      </c>
      <c r="J105" s="88">
        <f t="shared" ref="J105:J110" si="5">($J$4*H105)</f>
        <v>500</v>
      </c>
      <c r="K105" s="87"/>
      <c r="L105" s="89"/>
      <c r="M105" s="89"/>
      <c r="N105" s="86"/>
    </row>
    <row r="106" spans="1:14">
      <c r="A106" s="84" t="s">
        <v>261</v>
      </c>
      <c r="B106" s="84" t="s">
        <v>265</v>
      </c>
      <c r="C106" s="85" t="s">
        <v>266</v>
      </c>
      <c r="D106" s="84"/>
      <c r="E106" s="86"/>
      <c r="F106" s="85" t="s">
        <v>267</v>
      </c>
      <c r="G106" s="86"/>
      <c r="H106" s="87">
        <v>2</v>
      </c>
      <c r="I106" s="84" t="s">
        <v>268</v>
      </c>
      <c r="J106" s="88">
        <f t="shared" si="5"/>
        <v>1000</v>
      </c>
      <c r="K106" s="87"/>
      <c r="L106" s="89"/>
      <c r="M106" s="87"/>
      <c r="N106" s="86"/>
    </row>
    <row r="107" spans="1:14">
      <c r="A107" s="84" t="s">
        <v>261</v>
      </c>
      <c r="B107" s="84" t="s">
        <v>269</v>
      </c>
      <c r="C107" s="90" t="s">
        <v>270</v>
      </c>
      <c r="D107" s="84"/>
      <c r="E107" s="86"/>
      <c r="F107" s="85" t="s">
        <v>196</v>
      </c>
      <c r="G107" s="86" t="s">
        <v>271</v>
      </c>
      <c r="H107" s="87">
        <v>1</v>
      </c>
      <c r="I107" s="84" t="s">
        <v>19</v>
      </c>
      <c r="J107" s="88">
        <f t="shared" si="5"/>
        <v>500</v>
      </c>
      <c r="K107" s="87"/>
      <c r="L107" s="89"/>
      <c r="M107" s="89"/>
      <c r="N107" s="86"/>
    </row>
    <row r="108" spans="1:14">
      <c r="A108" s="84" t="s">
        <v>261</v>
      </c>
      <c r="B108" s="84" t="s">
        <v>272</v>
      </c>
      <c r="C108" s="85" t="s">
        <v>273</v>
      </c>
      <c r="D108" s="84"/>
      <c r="E108" s="86"/>
      <c r="F108" s="85" t="s">
        <v>267</v>
      </c>
      <c r="G108" s="84"/>
      <c r="H108" s="87">
        <f>(1/225)/4</f>
        <v>1.1111111111111111E-3</v>
      </c>
      <c r="I108" s="84" t="s">
        <v>19</v>
      </c>
      <c r="J108" s="88">
        <f t="shared" si="5"/>
        <v>0.55555555555555558</v>
      </c>
      <c r="K108" s="87"/>
      <c r="L108" s="89"/>
      <c r="M108" s="87"/>
      <c r="N108" s="86"/>
    </row>
    <row r="109" spans="1:14" ht="28.5">
      <c r="A109" s="84" t="s">
        <v>274</v>
      </c>
      <c r="B109" s="84" t="s">
        <v>275</v>
      </c>
      <c r="C109" s="85" t="s">
        <v>276</v>
      </c>
      <c r="D109" s="84"/>
      <c r="E109" s="86"/>
      <c r="F109" s="85" t="s">
        <v>277</v>
      </c>
      <c r="G109" s="86"/>
      <c r="H109" s="87">
        <v>1</v>
      </c>
      <c r="I109" s="84" t="s">
        <v>19</v>
      </c>
      <c r="J109" s="88">
        <f t="shared" si="5"/>
        <v>500</v>
      </c>
      <c r="K109" s="87"/>
      <c r="L109" s="89"/>
      <c r="M109" s="87"/>
      <c r="N109" s="86"/>
    </row>
    <row r="110" spans="1:14" ht="28.5">
      <c r="A110" s="84" t="s">
        <v>274</v>
      </c>
      <c r="B110" s="84" t="s">
        <v>278</v>
      </c>
      <c r="C110" s="85" t="s">
        <v>279</v>
      </c>
      <c r="D110" s="84"/>
      <c r="E110" s="86"/>
      <c r="F110" s="85" t="s">
        <v>277</v>
      </c>
      <c r="G110" s="86"/>
      <c r="H110" s="87">
        <v>1</v>
      </c>
      <c r="I110" s="84" t="s">
        <v>19</v>
      </c>
      <c r="J110" s="88">
        <f t="shared" si="5"/>
        <v>500</v>
      </c>
      <c r="K110" s="87"/>
      <c r="L110" s="89"/>
      <c r="M110" s="87"/>
      <c r="N110" s="86"/>
    </row>
    <row r="111" spans="1:14">
      <c r="A111" s="10" t="s">
        <v>280</v>
      </c>
      <c r="B111" s="10" t="s">
        <v>281</v>
      </c>
      <c r="C111" s="10" t="s">
        <v>282</v>
      </c>
      <c r="D111" s="10"/>
      <c r="E111" s="91"/>
      <c r="F111" s="10"/>
      <c r="G111" s="12"/>
      <c r="H111" s="12">
        <v>1</v>
      </c>
      <c r="I111" s="10" t="s">
        <v>19</v>
      </c>
      <c r="J111" s="88"/>
      <c r="K111" s="87"/>
      <c r="L111" s="89"/>
      <c r="M111" s="87"/>
      <c r="N111" s="86"/>
    </row>
    <row r="112" spans="1:14" s="92" customFormat="1">
      <c r="A112" s="20" t="s">
        <v>283</v>
      </c>
      <c r="B112" s="92" t="s">
        <v>284</v>
      </c>
      <c r="C112" s="92" t="s">
        <v>285</v>
      </c>
      <c r="F112" s="29" t="s">
        <v>286</v>
      </c>
      <c r="G112" s="93"/>
      <c r="H112" s="92">
        <v>0.02</v>
      </c>
      <c r="I112" s="92" t="s">
        <v>19</v>
      </c>
      <c r="J112" s="94"/>
      <c r="K112" s="94"/>
      <c r="L112" s="95"/>
      <c r="M112" s="95"/>
      <c r="N112" s="96"/>
    </row>
    <row r="113" spans="1:14" s="92" customFormat="1">
      <c r="A113" s="20" t="s">
        <v>283</v>
      </c>
      <c r="B113" s="92" t="s">
        <v>287</v>
      </c>
      <c r="C113" s="92" t="s">
        <v>288</v>
      </c>
      <c r="F113" s="29" t="s">
        <v>289</v>
      </c>
      <c r="G113" s="93"/>
      <c r="H113" s="92">
        <v>6.6E-3</v>
      </c>
      <c r="I113" s="92" t="s">
        <v>19</v>
      </c>
      <c r="J113" s="94"/>
      <c r="K113" s="94"/>
      <c r="L113" s="95"/>
      <c r="M113" s="95"/>
      <c r="N113" s="96"/>
    </row>
    <row r="114" spans="1:14">
      <c r="A114" s="84" t="s">
        <v>274</v>
      </c>
      <c r="B114" s="84" t="s">
        <v>290</v>
      </c>
      <c r="C114" s="85" t="s">
        <v>291</v>
      </c>
      <c r="D114" s="84"/>
      <c r="E114" s="86"/>
      <c r="F114" s="85"/>
      <c r="G114" s="86"/>
      <c r="H114" s="87">
        <v>1</v>
      </c>
      <c r="I114" s="84" t="s">
        <v>19</v>
      </c>
      <c r="J114" s="88"/>
      <c r="K114" s="87"/>
      <c r="L114" s="89"/>
      <c r="M114" s="87"/>
      <c r="N114" s="86"/>
    </row>
    <row r="117" spans="1:14">
      <c r="D117" s="6" t="s">
        <v>292</v>
      </c>
    </row>
    <row r="118" spans="1:14">
      <c r="D118" s="57" t="s">
        <v>293</v>
      </c>
    </row>
  </sheetData>
  <mergeCells count="2">
    <mergeCell ref="A1:D1"/>
    <mergeCell ref="E1:F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defaultRowHeight="12.75"/>
  <cols>
    <col min="1" max="1" width="10.625" customWidth="1"/>
    <col min="2" max="2" width="1.25" customWidth="1"/>
    <col min="3" max="3" width="10.625" customWidth="1"/>
    <col min="4" max="4" width="54.25" customWidth="1"/>
    <col min="5" max="5" width="12.875" customWidth="1"/>
    <col min="6" max="6" width="13.125" customWidth="1"/>
    <col min="7" max="7" width="14.625" customWidth="1"/>
    <col min="8" max="8" width="7.125" customWidth="1"/>
    <col min="9" max="12" width="10.625" style="101" customWidth="1"/>
    <col min="13" max="15" width="10.625" customWidth="1"/>
    <col min="16" max="18" width="10.625" style="103" customWidth="1"/>
    <col min="19" max="19" width="30.5" style="103" customWidth="1"/>
    <col min="20" max="1024" width="10.625" customWidth="1"/>
  </cols>
  <sheetData>
    <row r="1" spans="1:21" ht="18">
      <c r="A1" s="182" t="s">
        <v>295</v>
      </c>
      <c r="B1" s="182"/>
      <c r="C1" s="182"/>
      <c r="D1" s="182"/>
      <c r="E1" s="182"/>
      <c r="G1" s="99" t="s">
        <v>296</v>
      </c>
      <c r="H1" s="100">
        <v>150</v>
      </c>
      <c r="K1" s="102" t="s">
        <v>297</v>
      </c>
      <c r="P1" s="103" t="s">
        <v>11</v>
      </c>
      <c r="Q1" s="103" t="s">
        <v>12</v>
      </c>
      <c r="R1" s="103" t="s">
        <v>13</v>
      </c>
      <c r="S1" s="103" t="s">
        <v>14</v>
      </c>
    </row>
    <row r="2" spans="1:21" ht="15">
      <c r="E2" s="104"/>
    </row>
    <row r="3" spans="1:21" s="113" customFormat="1" ht="14.25">
      <c r="A3" s="105" t="s">
        <v>15</v>
      </c>
      <c r="B3" s="105"/>
      <c r="C3" s="105"/>
      <c r="D3" s="105" t="s">
        <v>298</v>
      </c>
      <c r="E3" s="106"/>
      <c r="F3" s="105"/>
      <c r="G3" s="105" t="s">
        <v>18</v>
      </c>
      <c r="H3" s="107"/>
      <c r="I3" s="108">
        <v>1</v>
      </c>
      <c r="J3" s="108" t="s">
        <v>19</v>
      </c>
      <c r="K3" s="109">
        <f t="shared" ref="K3:K12" si="0">I3*$H$1</f>
        <v>150</v>
      </c>
      <c r="L3" s="110">
        <v>1</v>
      </c>
      <c r="M3" s="111">
        <f t="shared" ref="M3:M12" si="1">SUM(L3*I3)</f>
        <v>1</v>
      </c>
      <c r="N3" s="105"/>
      <c r="O3" s="106"/>
      <c r="P3" s="108"/>
      <c r="Q3" s="108"/>
      <c r="R3" s="108"/>
      <c r="S3" s="112"/>
      <c r="T3" s="105"/>
      <c r="U3" s="105"/>
    </row>
    <row r="4" spans="1:21" s="113" customFormat="1" ht="14.25">
      <c r="A4" s="105" t="s">
        <v>15</v>
      </c>
      <c r="B4" s="105"/>
      <c r="C4" s="105"/>
      <c r="D4" s="105" t="s">
        <v>299</v>
      </c>
      <c r="E4" s="106"/>
      <c r="F4" s="105"/>
      <c r="G4" s="105" t="s">
        <v>18</v>
      </c>
      <c r="H4" s="107"/>
      <c r="I4" s="108">
        <v>1</v>
      </c>
      <c r="J4" s="108" t="s">
        <v>19</v>
      </c>
      <c r="K4" s="109">
        <f t="shared" si="0"/>
        <v>150</v>
      </c>
      <c r="L4" s="110">
        <v>1</v>
      </c>
      <c r="M4" s="111">
        <f t="shared" si="1"/>
        <v>1</v>
      </c>
      <c r="N4" s="105"/>
      <c r="O4" s="106"/>
      <c r="P4" s="108"/>
      <c r="Q4" s="108"/>
      <c r="R4" s="108"/>
      <c r="S4" s="112"/>
      <c r="T4" s="105"/>
      <c r="U4" s="105"/>
    </row>
    <row r="5" spans="1:21" s="113" customFormat="1" ht="14.25">
      <c r="A5" s="105" t="s">
        <v>15</v>
      </c>
      <c r="B5" s="114"/>
      <c r="C5" s="115" t="s">
        <v>24</v>
      </c>
      <c r="D5" s="115" t="s">
        <v>25</v>
      </c>
      <c r="E5" s="106"/>
      <c r="F5" s="105"/>
      <c r="G5" s="105" t="s">
        <v>18</v>
      </c>
      <c r="H5" s="105"/>
      <c r="I5" s="108">
        <v>2</v>
      </c>
      <c r="J5" s="108" t="s">
        <v>19</v>
      </c>
      <c r="K5" s="109">
        <f t="shared" si="0"/>
        <v>300</v>
      </c>
      <c r="L5" s="116">
        <f>38.648*(51/2268)</f>
        <v>0.8690687830687831</v>
      </c>
      <c r="M5" s="111">
        <f t="shared" si="1"/>
        <v>1.7381375661375662</v>
      </c>
      <c r="N5" s="105" t="s">
        <v>300</v>
      </c>
      <c r="O5" s="106"/>
      <c r="P5" s="108"/>
      <c r="Q5" s="108"/>
      <c r="R5" s="108"/>
      <c r="S5" s="112"/>
      <c r="T5" s="105"/>
      <c r="U5" s="105"/>
    </row>
    <row r="6" spans="1:21" s="113" customFormat="1" ht="14.25">
      <c r="A6" s="117" t="s">
        <v>15</v>
      </c>
      <c r="B6" s="117" t="s">
        <v>301</v>
      </c>
      <c r="C6" s="118" t="s">
        <v>301</v>
      </c>
      <c r="D6" s="118" t="s">
        <v>29</v>
      </c>
      <c r="E6" s="106"/>
      <c r="F6" s="105"/>
      <c r="G6" s="105" t="s">
        <v>18</v>
      </c>
      <c r="H6" s="105"/>
      <c r="I6" s="108">
        <v>2</v>
      </c>
      <c r="J6" s="108" t="s">
        <v>19</v>
      </c>
      <c r="K6" s="109">
        <f t="shared" si="0"/>
        <v>300</v>
      </c>
      <c r="L6" s="116">
        <f>7.35*(51/2268)</f>
        <v>0.16527777777777777</v>
      </c>
      <c r="M6" s="111">
        <f t="shared" si="1"/>
        <v>0.33055555555555555</v>
      </c>
      <c r="N6" s="105" t="s">
        <v>300</v>
      </c>
      <c r="O6" s="106"/>
      <c r="P6" s="108"/>
      <c r="Q6" s="108"/>
      <c r="R6" s="108"/>
      <c r="S6" s="112"/>
      <c r="T6" s="105"/>
      <c r="U6" s="105"/>
    </row>
    <row r="7" spans="1:21" ht="14.25">
      <c r="A7" s="10" t="s">
        <v>15</v>
      </c>
      <c r="B7" s="10"/>
      <c r="C7" s="10" t="s">
        <v>32</v>
      </c>
      <c r="D7" s="10" t="s">
        <v>302</v>
      </c>
      <c r="E7" s="56"/>
      <c r="F7" s="10"/>
      <c r="G7" s="10" t="s">
        <v>18</v>
      </c>
      <c r="H7" s="10"/>
      <c r="I7" s="12">
        <v>2</v>
      </c>
      <c r="J7" s="12" t="s">
        <v>19</v>
      </c>
      <c r="K7" s="119">
        <f t="shared" si="0"/>
        <v>300</v>
      </c>
      <c r="L7" s="120">
        <f>24.85*(51/2268)</f>
        <v>0.55879629629629635</v>
      </c>
      <c r="M7" s="13">
        <f t="shared" si="1"/>
        <v>1.1175925925925927</v>
      </c>
      <c r="N7" s="10" t="s">
        <v>300</v>
      </c>
      <c r="O7" s="56"/>
      <c r="P7" s="12"/>
      <c r="Q7" s="12"/>
      <c r="R7" s="12"/>
      <c r="S7" s="23"/>
      <c r="T7" s="10"/>
      <c r="U7" s="10"/>
    </row>
    <row r="8" spans="1:21" ht="14.25">
      <c r="A8" s="10" t="s">
        <v>15</v>
      </c>
      <c r="B8" s="10"/>
      <c r="C8" s="10" t="s">
        <v>34</v>
      </c>
      <c r="D8" s="10" t="s">
        <v>303</v>
      </c>
      <c r="E8" s="56"/>
      <c r="F8" s="10"/>
      <c r="G8" s="10" t="s">
        <v>18</v>
      </c>
      <c r="H8" s="10"/>
      <c r="I8" s="12">
        <v>2</v>
      </c>
      <c r="J8" s="12" t="s">
        <v>19</v>
      </c>
      <c r="K8" s="119">
        <f t="shared" si="0"/>
        <v>300</v>
      </c>
      <c r="L8" s="120">
        <f>2.716*(51/2268)</f>
        <v>6.1074074074074072E-2</v>
      </c>
      <c r="M8" s="13">
        <f t="shared" si="1"/>
        <v>0.12214814814814814</v>
      </c>
      <c r="N8" s="10"/>
      <c r="O8" s="56"/>
      <c r="P8" s="12"/>
      <c r="Q8" s="12"/>
      <c r="R8" s="12"/>
      <c r="S8" s="23"/>
      <c r="T8" s="10"/>
      <c r="U8" s="10"/>
    </row>
    <row r="9" spans="1:21" ht="14.25">
      <c r="A9" s="10" t="s">
        <v>15</v>
      </c>
      <c r="B9" s="10"/>
      <c r="C9" s="10" t="s">
        <v>38</v>
      </c>
      <c r="D9" s="10" t="s">
        <v>304</v>
      </c>
      <c r="E9" s="56"/>
      <c r="F9" s="10"/>
      <c r="G9" s="10" t="s">
        <v>18</v>
      </c>
      <c r="H9" s="10"/>
      <c r="I9" s="12">
        <v>2</v>
      </c>
      <c r="J9" s="12" t="s">
        <v>19</v>
      </c>
      <c r="K9" s="119">
        <f t="shared" si="0"/>
        <v>300</v>
      </c>
      <c r="L9" s="120">
        <f>3.34*(51/2268)</f>
        <v>7.5105820105820092E-2</v>
      </c>
      <c r="M9" s="13">
        <f t="shared" si="1"/>
        <v>0.15021164021164018</v>
      </c>
      <c r="N9" s="10" t="s">
        <v>300</v>
      </c>
      <c r="O9" s="56"/>
      <c r="P9" s="12"/>
      <c r="Q9" s="12"/>
      <c r="R9" s="12"/>
      <c r="S9" s="23"/>
      <c r="T9" s="10"/>
      <c r="U9" s="10"/>
    </row>
    <row r="10" spans="1:21" ht="14.25">
      <c r="A10" s="10" t="s">
        <v>15</v>
      </c>
      <c r="B10" s="10"/>
      <c r="C10" s="10" t="s">
        <v>40</v>
      </c>
      <c r="D10" s="10" t="s">
        <v>305</v>
      </c>
      <c r="E10" s="56"/>
      <c r="F10" s="10"/>
      <c r="G10" s="10" t="s">
        <v>18</v>
      </c>
      <c r="H10" s="10"/>
      <c r="I10" s="12">
        <v>2</v>
      </c>
      <c r="J10" s="12" t="s">
        <v>19</v>
      </c>
      <c r="K10" s="119">
        <f t="shared" si="0"/>
        <v>300</v>
      </c>
      <c r="L10" s="120">
        <f>0.2024*(51/2268)</f>
        <v>4.5513227513227514E-3</v>
      </c>
      <c r="M10" s="13">
        <f t="shared" si="1"/>
        <v>9.1026455026455028E-3</v>
      </c>
      <c r="N10" s="10" t="s">
        <v>300</v>
      </c>
      <c r="O10" s="56"/>
      <c r="P10" s="12"/>
      <c r="Q10" s="12"/>
      <c r="R10" s="12"/>
      <c r="S10" s="23"/>
      <c r="T10" s="10"/>
      <c r="U10" s="10"/>
    </row>
    <row r="11" spans="1:21" s="127" customFormat="1" ht="14.25">
      <c r="A11" s="121" t="s">
        <v>15</v>
      </c>
      <c r="B11" s="121"/>
      <c r="C11" s="121" t="s">
        <v>306</v>
      </c>
      <c r="D11" s="121" t="s">
        <v>307</v>
      </c>
      <c r="E11" s="122"/>
      <c r="F11" s="121"/>
      <c r="G11" s="121" t="s">
        <v>18</v>
      </c>
      <c r="H11" s="121"/>
      <c r="I11" s="123">
        <v>1</v>
      </c>
      <c r="J11" s="123" t="s">
        <v>19</v>
      </c>
      <c r="K11" s="123">
        <f t="shared" si="0"/>
        <v>150</v>
      </c>
      <c r="L11" s="124">
        <f>88.3*(51/2268)</f>
        <v>1.9855820105820103</v>
      </c>
      <c r="M11" s="125">
        <f t="shared" si="1"/>
        <v>1.9855820105820103</v>
      </c>
      <c r="N11" s="121"/>
      <c r="O11" s="122"/>
      <c r="P11" s="123"/>
      <c r="Q11" s="123"/>
      <c r="R11" s="123"/>
      <c r="S11" s="126"/>
      <c r="T11" s="121"/>
      <c r="U11" s="121"/>
    </row>
    <row r="12" spans="1:21" ht="14.25">
      <c r="A12" s="10" t="s">
        <v>15</v>
      </c>
      <c r="B12" s="10"/>
      <c r="C12" s="10" t="s">
        <v>44</v>
      </c>
      <c r="D12" s="10" t="s">
        <v>45</v>
      </c>
      <c r="E12" s="56"/>
      <c r="F12" s="10"/>
      <c r="G12" s="10" t="s">
        <v>18</v>
      </c>
      <c r="H12" s="10"/>
      <c r="I12" s="12">
        <v>1</v>
      </c>
      <c r="J12" s="12" t="s">
        <v>19</v>
      </c>
      <c r="K12" s="119">
        <f t="shared" si="0"/>
        <v>150</v>
      </c>
      <c r="L12" s="120">
        <f>3.032*(51/2268)</f>
        <v>6.8179894179894174E-2</v>
      </c>
      <c r="M12" s="13">
        <f t="shared" si="1"/>
        <v>6.8179894179894174E-2</v>
      </c>
      <c r="N12" s="10"/>
      <c r="O12" s="56"/>
      <c r="P12" s="12"/>
      <c r="Q12" s="12"/>
      <c r="R12" s="12"/>
      <c r="S12" s="23"/>
      <c r="T12" s="10"/>
      <c r="U12" s="10"/>
    </row>
    <row r="13" spans="1:21" s="113" customFormat="1" ht="14.25">
      <c r="A13" s="105" t="s">
        <v>15</v>
      </c>
      <c r="B13" s="105"/>
      <c r="C13" s="105"/>
      <c r="D13" s="105" t="s">
        <v>308</v>
      </c>
      <c r="E13" s="106"/>
      <c r="F13" s="105"/>
      <c r="G13" s="105" t="s">
        <v>18</v>
      </c>
      <c r="H13" s="105"/>
      <c r="I13" s="108">
        <v>2</v>
      </c>
      <c r="J13" s="108"/>
      <c r="K13" s="109"/>
      <c r="L13" s="116"/>
      <c r="M13" s="111"/>
      <c r="N13" s="105"/>
      <c r="O13" s="106"/>
      <c r="P13" s="108"/>
      <c r="Q13" s="108"/>
      <c r="R13" s="108"/>
      <c r="S13" s="112"/>
      <c r="T13" s="105"/>
      <c r="U13" s="105"/>
    </row>
    <row r="14" spans="1:21" s="6" customFormat="1" ht="14.25">
      <c r="A14" s="10"/>
      <c r="B14" s="10"/>
      <c r="C14" s="10"/>
      <c r="D14" s="10"/>
      <c r="E14" s="56"/>
      <c r="F14" s="10"/>
      <c r="G14" s="10"/>
      <c r="H14" s="10"/>
      <c r="I14" s="12"/>
      <c r="J14" s="12"/>
      <c r="K14" s="119"/>
      <c r="L14" s="120"/>
      <c r="M14" s="13"/>
      <c r="N14" s="10"/>
      <c r="O14" s="56"/>
      <c r="P14" s="12"/>
      <c r="Q14" s="12"/>
      <c r="R14" s="12"/>
      <c r="S14" s="23"/>
      <c r="T14" s="10"/>
      <c r="U14" s="10"/>
    </row>
    <row r="15" spans="1:21" s="113" customFormat="1" ht="14.25">
      <c r="A15" s="105" t="s">
        <v>104</v>
      </c>
      <c r="B15" s="105"/>
      <c r="C15" s="105"/>
      <c r="D15" s="105" t="s">
        <v>309</v>
      </c>
      <c r="E15" s="106"/>
      <c r="F15" s="105"/>
      <c r="G15" s="105"/>
      <c r="H15" s="105"/>
      <c r="I15" s="108">
        <v>1</v>
      </c>
      <c r="J15" s="108" t="s">
        <v>19</v>
      </c>
      <c r="K15" s="109"/>
      <c r="L15" s="116"/>
      <c r="M15" s="111"/>
      <c r="N15" s="105"/>
      <c r="O15" s="106"/>
      <c r="P15" s="108"/>
      <c r="Q15" s="108"/>
      <c r="R15" s="108"/>
      <c r="S15" s="112"/>
      <c r="T15" s="105"/>
      <c r="U15" s="105"/>
    </row>
    <row r="16" spans="1:21" s="113" customFormat="1" ht="14.25">
      <c r="A16" s="105" t="s">
        <v>104</v>
      </c>
      <c r="B16" s="105"/>
      <c r="C16" s="105"/>
      <c r="D16" s="105" t="s">
        <v>310</v>
      </c>
      <c r="E16" s="106"/>
      <c r="F16" s="105"/>
      <c r="G16" s="105"/>
      <c r="H16" s="105"/>
      <c r="I16" s="108">
        <v>1</v>
      </c>
      <c r="J16" s="108" t="s">
        <v>19</v>
      </c>
      <c r="K16" s="109"/>
      <c r="L16" s="116"/>
      <c r="M16" s="111"/>
      <c r="N16" s="105"/>
      <c r="O16" s="106"/>
      <c r="P16" s="108"/>
      <c r="Q16" s="108"/>
      <c r="R16" s="108"/>
      <c r="S16" s="112"/>
      <c r="T16" s="105"/>
      <c r="U16" s="105"/>
    </row>
    <row r="17" spans="1:21" ht="14.25">
      <c r="A17" s="10" t="s">
        <v>48</v>
      </c>
      <c r="B17" s="10"/>
      <c r="C17" s="10" t="s">
        <v>49</v>
      </c>
      <c r="D17" s="10" t="s">
        <v>50</v>
      </c>
      <c r="E17" s="56"/>
      <c r="F17" s="10"/>
      <c r="G17" s="10" t="s">
        <v>51</v>
      </c>
      <c r="H17" s="11"/>
      <c r="I17" s="12">
        <v>4</v>
      </c>
      <c r="J17" s="12" t="s">
        <v>19</v>
      </c>
      <c r="K17" s="119">
        <f>I17*$H$1</f>
        <v>600</v>
      </c>
      <c r="L17" s="120">
        <v>9.5200000000000007E-2</v>
      </c>
      <c r="M17" s="13">
        <f>SUM(L17*I17)</f>
        <v>0.38080000000000003</v>
      </c>
      <c r="N17" s="10" t="s">
        <v>300</v>
      </c>
      <c r="O17" s="56"/>
      <c r="P17" s="12"/>
      <c r="Q17" s="14"/>
      <c r="R17" s="12"/>
      <c r="S17" s="23"/>
      <c r="T17" s="10" t="s">
        <v>311</v>
      </c>
      <c r="U17" s="10" t="s">
        <v>312</v>
      </c>
    </row>
    <row r="18" spans="1:21" ht="14.25">
      <c r="A18" s="10" t="s">
        <v>48</v>
      </c>
      <c r="B18" s="10"/>
      <c r="C18" s="10" t="s">
        <v>52</v>
      </c>
      <c r="D18" s="10" t="s">
        <v>53</v>
      </c>
      <c r="E18" s="56"/>
      <c r="F18" s="10"/>
      <c r="G18" s="10" t="s">
        <v>51</v>
      </c>
      <c r="H18" s="11"/>
      <c r="I18" s="12">
        <v>4</v>
      </c>
      <c r="J18" s="12" t="s">
        <v>19</v>
      </c>
      <c r="K18" s="119">
        <f>I18*$H$1</f>
        <v>600</v>
      </c>
      <c r="L18" s="128">
        <v>7.8299999999999995E-2</v>
      </c>
      <c r="M18" s="13">
        <f>SUM(L18*I18)</f>
        <v>0.31319999999999998</v>
      </c>
      <c r="N18" s="10" t="s">
        <v>300</v>
      </c>
      <c r="O18" s="56"/>
      <c r="P18" s="12"/>
      <c r="Q18" s="14"/>
      <c r="R18" s="12"/>
      <c r="S18" s="23"/>
      <c r="T18" s="10" t="s">
        <v>311</v>
      </c>
      <c r="U18" s="10" t="s">
        <v>313</v>
      </c>
    </row>
    <row r="19" spans="1:21" ht="14.25">
      <c r="A19" s="10" t="s">
        <v>48</v>
      </c>
      <c r="B19" s="10"/>
      <c r="C19" s="10" t="s">
        <v>55</v>
      </c>
      <c r="D19" s="10" t="s">
        <v>56</v>
      </c>
      <c r="E19" s="56"/>
      <c r="F19" s="10"/>
      <c r="G19" s="10" t="s">
        <v>51</v>
      </c>
      <c r="H19" s="11"/>
      <c r="I19" s="12">
        <v>4</v>
      </c>
      <c r="J19" s="12" t="s">
        <v>19</v>
      </c>
      <c r="K19" s="119">
        <f>I19*$H$1</f>
        <v>600</v>
      </c>
      <c r="L19" s="120">
        <v>9.1999999999999998E-3</v>
      </c>
      <c r="M19" s="13">
        <f>SUM(L19*I19)</f>
        <v>3.6799999999999999E-2</v>
      </c>
      <c r="N19" s="10" t="s">
        <v>314</v>
      </c>
      <c r="O19" s="56"/>
      <c r="P19" s="12"/>
      <c r="Q19" s="14"/>
      <c r="R19" s="12"/>
      <c r="S19" s="23"/>
      <c r="T19" s="10" t="s">
        <v>311</v>
      </c>
      <c r="U19" s="10" t="s">
        <v>315</v>
      </c>
    </row>
    <row r="20" spans="1:21" ht="14.25">
      <c r="A20" s="10" t="s">
        <v>48</v>
      </c>
      <c r="B20" s="10"/>
      <c r="C20" s="10" t="s">
        <v>57</v>
      </c>
      <c r="D20" s="10" t="s">
        <v>58</v>
      </c>
      <c r="E20" s="56"/>
      <c r="F20" s="10"/>
      <c r="G20" s="10" t="s">
        <v>51</v>
      </c>
      <c r="H20" s="11"/>
      <c r="I20" s="12">
        <v>2</v>
      </c>
      <c r="J20" s="12" t="s">
        <v>19</v>
      </c>
      <c r="K20" s="119">
        <f>I20*$H$1</f>
        <v>300</v>
      </c>
      <c r="L20" s="120">
        <v>1.67E-2</v>
      </c>
      <c r="M20" s="13">
        <f>SUM(L20*I20)</f>
        <v>3.3399999999999999E-2</v>
      </c>
      <c r="N20" s="10" t="s">
        <v>316</v>
      </c>
      <c r="O20" s="56"/>
      <c r="P20" s="12"/>
      <c r="Q20" s="14"/>
      <c r="R20" s="12"/>
      <c r="S20" s="23"/>
      <c r="T20" s="10" t="s">
        <v>311</v>
      </c>
      <c r="U20" s="10" t="s">
        <v>317</v>
      </c>
    </row>
    <row r="21" spans="1:21" s="113" customFormat="1" ht="14.25">
      <c r="A21" s="105" t="s">
        <v>48</v>
      </c>
      <c r="B21" s="105"/>
      <c r="C21" s="117" t="s">
        <v>99</v>
      </c>
      <c r="D21" s="105" t="s">
        <v>318</v>
      </c>
      <c r="E21" s="106"/>
      <c r="F21" s="105"/>
      <c r="G21" s="105"/>
      <c r="H21" s="107"/>
      <c r="I21" s="108">
        <v>4</v>
      </c>
      <c r="J21" s="108" t="s">
        <v>19</v>
      </c>
      <c r="K21" s="109"/>
      <c r="L21" s="116"/>
      <c r="M21" s="111"/>
      <c r="N21" s="105"/>
      <c r="O21" s="106"/>
      <c r="P21" s="108"/>
      <c r="Q21" s="129"/>
      <c r="R21" s="108"/>
      <c r="S21" s="112"/>
      <c r="T21" s="105"/>
      <c r="U21" s="105"/>
    </row>
    <row r="22" spans="1:21" s="113" customFormat="1" ht="25.5">
      <c r="A22" s="105" t="s">
        <v>48</v>
      </c>
      <c r="B22" s="105"/>
      <c r="C22" s="117" t="s">
        <v>319</v>
      </c>
      <c r="D22" s="118" t="s">
        <v>320</v>
      </c>
      <c r="E22" s="106"/>
      <c r="F22" s="105"/>
      <c r="G22" s="105"/>
      <c r="H22" s="107"/>
      <c r="I22" s="108">
        <v>4</v>
      </c>
      <c r="J22" s="108" t="s">
        <v>19</v>
      </c>
      <c r="K22" s="109"/>
      <c r="L22" s="116"/>
      <c r="M22" s="111"/>
      <c r="N22" s="105"/>
      <c r="O22" s="106"/>
      <c r="P22" s="108"/>
      <c r="Q22" s="129"/>
      <c r="R22" s="108"/>
      <c r="S22" s="112"/>
      <c r="T22" s="105"/>
      <c r="U22" s="105"/>
    </row>
    <row r="23" spans="1:21" ht="14.25">
      <c r="A23" s="10" t="s">
        <v>48</v>
      </c>
      <c r="B23" s="10"/>
      <c r="C23" s="10" t="s">
        <v>62</v>
      </c>
      <c r="D23" s="10" t="s">
        <v>63</v>
      </c>
      <c r="E23" s="56"/>
      <c r="F23" s="10"/>
      <c r="G23" s="10" t="s">
        <v>51</v>
      </c>
      <c r="H23" s="11"/>
      <c r="I23" s="12">
        <v>6</v>
      </c>
      <c r="J23" s="12" t="s">
        <v>19</v>
      </c>
      <c r="K23" s="119">
        <f>I23*$H$1</f>
        <v>900</v>
      </c>
      <c r="L23" s="120">
        <v>1.17E-2</v>
      </c>
      <c r="M23" s="13">
        <f>SUM(L23*I23)</f>
        <v>7.0199999999999999E-2</v>
      </c>
      <c r="N23" s="10"/>
      <c r="O23" s="56"/>
      <c r="P23" s="12"/>
      <c r="Q23" s="14"/>
      <c r="R23" s="12"/>
      <c r="S23" s="23"/>
      <c r="T23" s="10" t="s">
        <v>311</v>
      </c>
      <c r="U23" s="10" t="s">
        <v>321</v>
      </c>
    </row>
    <row r="24" spans="1:21" s="113" customFormat="1" ht="14.25">
      <c r="A24" s="105"/>
      <c r="B24" s="105"/>
      <c r="C24" s="105"/>
      <c r="D24" s="105" t="s">
        <v>65</v>
      </c>
      <c r="E24" s="106"/>
      <c r="F24" s="105"/>
      <c r="G24" s="105"/>
      <c r="H24" s="107"/>
      <c r="I24" s="108">
        <v>2</v>
      </c>
      <c r="J24" s="108" t="s">
        <v>19</v>
      </c>
      <c r="K24" s="109"/>
      <c r="L24" s="116"/>
      <c r="M24" s="111"/>
      <c r="N24" s="105"/>
      <c r="O24" s="106"/>
      <c r="P24" s="108"/>
      <c r="Q24" s="129"/>
      <c r="R24" s="108"/>
      <c r="S24" s="112"/>
      <c r="T24" s="105"/>
      <c r="U24" s="105"/>
    </row>
    <row r="25" spans="1:21" s="113" customFormat="1" ht="14.25">
      <c r="A25" s="105"/>
      <c r="B25" s="105"/>
      <c r="C25" s="105"/>
      <c r="D25" s="105" t="s">
        <v>322</v>
      </c>
      <c r="E25" s="106"/>
      <c r="F25" s="105"/>
      <c r="G25" s="105"/>
      <c r="H25" s="107"/>
      <c r="I25" s="108">
        <v>4</v>
      </c>
      <c r="J25" s="108" t="s">
        <v>19</v>
      </c>
      <c r="K25" s="109"/>
      <c r="L25" s="116"/>
      <c r="M25" s="111"/>
      <c r="N25" s="105"/>
      <c r="O25" s="106"/>
      <c r="P25" s="108"/>
      <c r="Q25" s="129"/>
      <c r="R25" s="108"/>
      <c r="S25" s="112"/>
      <c r="T25" s="105"/>
      <c r="U25" s="105"/>
    </row>
    <row r="26" spans="1:21" s="139" customFormat="1" ht="14.25">
      <c r="A26" s="130" t="s">
        <v>48</v>
      </c>
      <c r="B26" s="130"/>
      <c r="C26" s="130" t="s">
        <v>68</v>
      </c>
      <c r="D26" s="130" t="s">
        <v>69</v>
      </c>
      <c r="E26" s="131"/>
      <c r="F26" s="130"/>
      <c r="G26" s="130" t="s">
        <v>51</v>
      </c>
      <c r="H26" s="132"/>
      <c r="I26" s="133">
        <v>6</v>
      </c>
      <c r="J26" s="133" t="s">
        <v>19</v>
      </c>
      <c r="K26" s="134">
        <f t="shared" ref="K26:K45" si="2">I26*$H$1</f>
        <v>900</v>
      </c>
      <c r="L26" s="135">
        <v>2.5000000000000001E-2</v>
      </c>
      <c r="M26" s="136">
        <f t="shared" ref="M26:M46" si="3">SUM(L26*I26)</f>
        <v>0.15000000000000002</v>
      </c>
      <c r="N26" s="130" t="s">
        <v>323</v>
      </c>
      <c r="O26" s="131"/>
      <c r="P26" s="133"/>
      <c r="Q26" s="137"/>
      <c r="R26" s="133"/>
      <c r="S26" s="138"/>
      <c r="T26" s="130" t="s">
        <v>311</v>
      </c>
      <c r="U26" s="130" t="s">
        <v>324</v>
      </c>
    </row>
    <row r="27" spans="1:21" ht="14.25">
      <c r="A27" s="10" t="s">
        <v>48</v>
      </c>
      <c r="B27" s="10"/>
      <c r="C27" s="10" t="s">
        <v>70</v>
      </c>
      <c r="D27" s="10" t="s">
        <v>71</v>
      </c>
      <c r="E27" s="56"/>
      <c r="F27" s="10"/>
      <c r="G27" s="10" t="s">
        <v>51</v>
      </c>
      <c r="H27" s="11"/>
      <c r="I27" s="12">
        <v>12</v>
      </c>
      <c r="J27" s="12" t="s">
        <v>19</v>
      </c>
      <c r="K27" s="119">
        <f t="shared" si="2"/>
        <v>1800</v>
      </c>
      <c r="L27" s="120">
        <v>1.2999999999999999E-3</v>
      </c>
      <c r="M27" s="13">
        <f t="shared" si="3"/>
        <v>1.5599999999999999E-2</v>
      </c>
      <c r="N27" s="10"/>
      <c r="O27" s="56"/>
      <c r="P27" s="12"/>
      <c r="Q27" s="14"/>
      <c r="R27" s="12"/>
      <c r="S27" s="23"/>
      <c r="T27" s="10" t="s">
        <v>311</v>
      </c>
      <c r="U27" s="10" t="s">
        <v>325</v>
      </c>
    </row>
    <row r="28" spans="1:21" ht="14.25">
      <c r="A28" s="10" t="s">
        <v>48</v>
      </c>
      <c r="B28" s="10"/>
      <c r="C28" s="10" t="s">
        <v>326</v>
      </c>
      <c r="D28" s="10" t="s">
        <v>327</v>
      </c>
      <c r="E28" s="56"/>
      <c r="F28" s="10"/>
      <c r="G28" s="10" t="s">
        <v>51</v>
      </c>
      <c r="H28" s="11"/>
      <c r="I28" s="12">
        <v>4</v>
      </c>
      <c r="J28" s="12" t="s">
        <v>19</v>
      </c>
      <c r="K28" s="119">
        <f t="shared" si="2"/>
        <v>600</v>
      </c>
      <c r="L28" s="128">
        <v>3.6200000000000003E-2</v>
      </c>
      <c r="M28" s="13">
        <f t="shared" si="3"/>
        <v>0.14480000000000001</v>
      </c>
      <c r="N28" s="10" t="s">
        <v>328</v>
      </c>
      <c r="O28" s="56"/>
      <c r="P28" s="12"/>
      <c r="Q28" s="14"/>
      <c r="R28" s="12"/>
      <c r="S28" s="23"/>
      <c r="T28" s="10" t="s">
        <v>311</v>
      </c>
      <c r="U28" s="10" t="s">
        <v>329</v>
      </c>
    </row>
    <row r="29" spans="1:21" ht="14.25">
      <c r="A29" s="10" t="s">
        <v>48</v>
      </c>
      <c r="B29" s="10"/>
      <c r="C29" s="10" t="s">
        <v>75</v>
      </c>
      <c r="D29" s="10" t="s">
        <v>76</v>
      </c>
      <c r="E29" s="56"/>
      <c r="F29" s="10"/>
      <c r="G29" s="10" t="s">
        <v>51</v>
      </c>
      <c r="H29" s="11"/>
      <c r="I29" s="12">
        <v>8</v>
      </c>
      <c r="J29" s="12" t="s">
        <v>19</v>
      </c>
      <c r="K29" s="119">
        <f t="shared" si="2"/>
        <v>1200</v>
      </c>
      <c r="L29" s="128">
        <v>3.3E-3</v>
      </c>
      <c r="M29" s="13">
        <f t="shared" si="3"/>
        <v>2.64E-2</v>
      </c>
      <c r="N29" s="10" t="s">
        <v>328</v>
      </c>
      <c r="O29" s="56"/>
      <c r="P29" s="12"/>
      <c r="Q29" s="14"/>
      <c r="R29" s="12"/>
      <c r="S29" s="23"/>
      <c r="T29" s="10" t="s">
        <v>311</v>
      </c>
      <c r="U29" s="10" t="s">
        <v>330</v>
      </c>
    </row>
    <row r="30" spans="1:21" ht="14.25">
      <c r="A30" s="10" t="s">
        <v>48</v>
      </c>
      <c r="B30" s="10"/>
      <c r="C30" s="10" t="s">
        <v>78</v>
      </c>
      <c r="D30" s="10" t="s">
        <v>79</v>
      </c>
      <c r="E30" s="56"/>
      <c r="F30" s="10"/>
      <c r="G30" s="10" t="s">
        <v>51</v>
      </c>
      <c r="H30" s="11"/>
      <c r="I30" s="12">
        <v>8</v>
      </c>
      <c r="J30" s="12" t="s">
        <v>19</v>
      </c>
      <c r="K30" s="119">
        <f t="shared" si="2"/>
        <v>1200</v>
      </c>
      <c r="L30" s="128">
        <v>0.01</v>
      </c>
      <c r="M30" s="13">
        <f t="shared" si="3"/>
        <v>0.08</v>
      </c>
      <c r="N30" s="10" t="s">
        <v>331</v>
      </c>
      <c r="O30" s="56"/>
      <c r="P30" s="12"/>
      <c r="Q30" s="14"/>
      <c r="R30" s="12"/>
      <c r="S30" s="23"/>
      <c r="T30" s="10" t="s">
        <v>311</v>
      </c>
      <c r="U30" s="10" t="s">
        <v>332</v>
      </c>
    </row>
    <row r="31" spans="1:21" s="6" customFormat="1" ht="14.25">
      <c r="A31" s="20" t="s">
        <v>48</v>
      </c>
      <c r="B31" s="20"/>
      <c r="C31" s="20" t="s">
        <v>80</v>
      </c>
      <c r="D31" s="20" t="s">
        <v>333</v>
      </c>
      <c r="E31" s="140"/>
      <c r="F31" s="20"/>
      <c r="G31" s="20" t="s">
        <v>82</v>
      </c>
      <c r="H31" s="20"/>
      <c r="I31" s="18">
        <v>2</v>
      </c>
      <c r="J31" s="18" t="s">
        <v>19</v>
      </c>
      <c r="K31" s="119">
        <f t="shared" si="2"/>
        <v>300</v>
      </c>
      <c r="L31" s="141">
        <v>4</v>
      </c>
      <c r="M31" s="25">
        <f t="shared" si="3"/>
        <v>8</v>
      </c>
      <c r="N31" s="20" t="s">
        <v>300</v>
      </c>
      <c r="O31" s="140"/>
      <c r="P31" s="18"/>
      <c r="Q31" s="14"/>
      <c r="R31" s="19"/>
      <c r="S31" s="142"/>
      <c r="T31" s="20"/>
      <c r="U31" s="20"/>
    </row>
    <row r="32" spans="1:21" ht="14.25">
      <c r="A32" s="10" t="s">
        <v>48</v>
      </c>
      <c r="B32" s="10"/>
      <c r="C32" s="10" t="s">
        <v>83</v>
      </c>
      <c r="D32" s="10" t="s">
        <v>84</v>
      </c>
      <c r="E32" s="56"/>
      <c r="F32" s="10"/>
      <c r="G32" s="10" t="s">
        <v>51</v>
      </c>
      <c r="H32" s="11"/>
      <c r="I32" s="12">
        <v>2</v>
      </c>
      <c r="J32" s="12" t="s">
        <v>19</v>
      </c>
      <c r="K32" s="119">
        <f t="shared" si="2"/>
        <v>300</v>
      </c>
      <c r="L32" s="128">
        <v>5.4699999999999999E-2</v>
      </c>
      <c r="M32" s="13">
        <f t="shared" si="3"/>
        <v>0.1094</v>
      </c>
      <c r="N32" s="10" t="s">
        <v>334</v>
      </c>
      <c r="O32" s="56"/>
      <c r="P32" s="12"/>
      <c r="Q32" s="14"/>
      <c r="R32" s="12"/>
      <c r="S32" s="23"/>
      <c r="T32" s="10" t="s">
        <v>311</v>
      </c>
      <c r="U32" s="10" t="s">
        <v>335</v>
      </c>
    </row>
    <row r="33" spans="1:22" ht="15">
      <c r="A33" s="20" t="s">
        <v>48</v>
      </c>
      <c r="B33" s="20"/>
      <c r="C33" s="20" t="s">
        <v>85</v>
      </c>
      <c r="D33" s="20" t="s">
        <v>86</v>
      </c>
      <c r="E33" s="140"/>
      <c r="F33" s="20"/>
      <c r="G33" s="20" t="s">
        <v>51</v>
      </c>
      <c r="H33" s="11"/>
      <c r="I33" s="18">
        <v>2</v>
      </c>
      <c r="J33" s="18" t="s">
        <v>19</v>
      </c>
      <c r="K33" s="119">
        <f t="shared" si="2"/>
        <v>300</v>
      </c>
      <c r="L33" s="128">
        <v>1.17E-2</v>
      </c>
      <c r="M33" s="25">
        <f t="shared" si="3"/>
        <v>2.3400000000000001E-2</v>
      </c>
      <c r="N33" s="20" t="s">
        <v>336</v>
      </c>
      <c r="O33" s="20"/>
      <c r="P33" s="12"/>
      <c r="Q33" s="14"/>
      <c r="R33" s="143"/>
      <c r="T33" s="20" t="s">
        <v>311</v>
      </c>
      <c r="U33" s="20" t="s">
        <v>337</v>
      </c>
    </row>
    <row r="34" spans="1:22" ht="15">
      <c r="A34" s="20" t="s">
        <v>48</v>
      </c>
      <c r="B34" s="20"/>
      <c r="C34" s="20" t="s">
        <v>87</v>
      </c>
      <c r="D34" s="20" t="s">
        <v>88</v>
      </c>
      <c r="E34" s="140"/>
      <c r="F34" s="20"/>
      <c r="G34" s="20" t="s">
        <v>51</v>
      </c>
      <c r="H34" s="11"/>
      <c r="I34" s="18">
        <v>2</v>
      </c>
      <c r="J34" s="18" t="s">
        <v>19</v>
      </c>
      <c r="K34" s="119">
        <f t="shared" si="2"/>
        <v>300</v>
      </c>
      <c r="L34" s="128">
        <v>1.17E-2</v>
      </c>
      <c r="M34" s="25">
        <f t="shared" si="3"/>
        <v>2.3400000000000001E-2</v>
      </c>
      <c r="N34" s="20" t="s">
        <v>336</v>
      </c>
      <c r="O34" s="20"/>
      <c r="P34" s="12"/>
      <c r="Q34" s="14"/>
      <c r="R34" s="143"/>
      <c r="T34" s="20" t="s">
        <v>311</v>
      </c>
      <c r="U34" s="20" t="s">
        <v>337</v>
      </c>
    </row>
    <row r="35" spans="1:22" ht="14.25">
      <c r="A35" s="10" t="s">
        <v>48</v>
      </c>
      <c r="B35" s="10"/>
      <c r="C35" s="10" t="s">
        <v>89</v>
      </c>
      <c r="D35" s="10" t="s">
        <v>90</v>
      </c>
      <c r="E35" s="56"/>
      <c r="F35" s="10"/>
      <c r="G35" s="10" t="s">
        <v>51</v>
      </c>
      <c r="H35" s="11"/>
      <c r="I35" s="12">
        <v>8</v>
      </c>
      <c r="J35" s="12" t="s">
        <v>19</v>
      </c>
      <c r="K35" s="119">
        <f t="shared" si="2"/>
        <v>1200</v>
      </c>
      <c r="L35" s="128">
        <v>1.17E-2</v>
      </c>
      <c r="M35" s="13">
        <f t="shared" si="3"/>
        <v>9.3600000000000003E-2</v>
      </c>
      <c r="N35" s="10" t="s">
        <v>336</v>
      </c>
      <c r="O35" s="56"/>
      <c r="P35" s="12"/>
      <c r="Q35" s="14"/>
      <c r="R35" s="12"/>
      <c r="S35" s="23"/>
      <c r="T35" s="10" t="s">
        <v>311</v>
      </c>
      <c r="U35" s="10" t="s">
        <v>337</v>
      </c>
    </row>
    <row r="36" spans="1:22" s="127" customFormat="1" ht="14.25">
      <c r="A36" s="144" t="s">
        <v>104</v>
      </c>
      <c r="B36" s="144"/>
      <c r="C36" s="144" t="s">
        <v>338</v>
      </c>
      <c r="D36" s="144" t="s">
        <v>339</v>
      </c>
      <c r="E36" s="145"/>
      <c r="F36" s="144"/>
      <c r="G36" s="144" t="s">
        <v>340</v>
      </c>
      <c r="H36" s="144" t="s">
        <v>341</v>
      </c>
      <c r="I36" s="146">
        <v>6</v>
      </c>
      <c r="J36" s="146" t="s">
        <v>19</v>
      </c>
      <c r="K36" s="147">
        <f t="shared" si="2"/>
        <v>900</v>
      </c>
      <c r="L36" s="148">
        <v>0.53879999999999995</v>
      </c>
      <c r="M36" s="149">
        <f t="shared" si="3"/>
        <v>3.2327999999999997</v>
      </c>
      <c r="N36" s="144" t="s">
        <v>342</v>
      </c>
      <c r="O36" s="145"/>
      <c r="P36" s="146"/>
      <c r="Q36" s="146"/>
      <c r="R36" s="146"/>
      <c r="S36" s="150"/>
      <c r="T36" s="144" t="s">
        <v>343</v>
      </c>
      <c r="U36" s="144"/>
      <c r="V36" s="127" t="s">
        <v>344</v>
      </c>
    </row>
    <row r="37" spans="1:22" ht="14.25">
      <c r="A37" s="10" t="s">
        <v>48</v>
      </c>
      <c r="B37" s="10"/>
      <c r="C37" s="10" t="s">
        <v>116</v>
      </c>
      <c r="D37" s="10" t="s">
        <v>117</v>
      </c>
      <c r="E37" s="56"/>
      <c r="F37" s="10"/>
      <c r="G37" s="10" t="s">
        <v>51</v>
      </c>
      <c r="H37" s="27"/>
      <c r="I37" s="12">
        <v>2</v>
      </c>
      <c r="J37" s="12" t="s">
        <v>19</v>
      </c>
      <c r="K37" s="119">
        <f t="shared" si="2"/>
        <v>300</v>
      </c>
      <c r="L37" s="151">
        <v>2.5000000000000001E-2</v>
      </c>
      <c r="M37" s="13">
        <f t="shared" si="3"/>
        <v>0.05</v>
      </c>
      <c r="N37" s="10"/>
      <c r="O37" s="56"/>
      <c r="P37" s="12"/>
      <c r="Q37" s="14"/>
      <c r="R37" s="14"/>
      <c r="S37" s="152"/>
      <c r="T37" s="10" t="s">
        <v>345</v>
      </c>
      <c r="U37" s="10" t="s">
        <v>346</v>
      </c>
    </row>
    <row r="38" spans="1:22" ht="14.25">
      <c r="A38" s="10" t="s">
        <v>48</v>
      </c>
      <c r="B38" s="10"/>
      <c r="C38" s="10" t="s">
        <v>347</v>
      </c>
      <c r="D38" s="10" t="s">
        <v>348</v>
      </c>
      <c r="E38" s="56"/>
      <c r="F38" s="10"/>
      <c r="G38" s="10" t="s">
        <v>51</v>
      </c>
      <c r="H38" s="11"/>
      <c r="I38" s="12">
        <v>1</v>
      </c>
      <c r="J38" s="12" t="s">
        <v>19</v>
      </c>
      <c r="K38" s="119">
        <f t="shared" si="2"/>
        <v>150</v>
      </c>
      <c r="L38" s="120">
        <v>0.1072</v>
      </c>
      <c r="M38" s="13">
        <f t="shared" si="3"/>
        <v>0.1072</v>
      </c>
      <c r="N38" s="10" t="s">
        <v>349</v>
      </c>
      <c r="O38" s="56"/>
      <c r="P38" s="12"/>
      <c r="Q38" s="14"/>
      <c r="R38" s="12"/>
      <c r="S38" s="23"/>
      <c r="T38" s="10" t="s">
        <v>311</v>
      </c>
      <c r="U38" s="10" t="s">
        <v>350</v>
      </c>
    </row>
    <row r="39" spans="1:22" s="6" customFormat="1" ht="14.25">
      <c r="A39" s="10" t="s">
        <v>48</v>
      </c>
      <c r="B39" s="10"/>
      <c r="C39" s="10" t="s">
        <v>118</v>
      </c>
      <c r="D39" s="10" t="s">
        <v>119</v>
      </c>
      <c r="E39" s="56"/>
      <c r="F39" s="10"/>
      <c r="G39" s="10" t="s">
        <v>120</v>
      </c>
      <c r="H39" s="10" t="s">
        <v>121</v>
      </c>
      <c r="I39" s="12">
        <v>4</v>
      </c>
      <c r="J39" s="12" t="s">
        <v>19</v>
      </c>
      <c r="K39" s="119">
        <f t="shared" si="2"/>
        <v>600</v>
      </c>
      <c r="L39" s="120">
        <v>0.35</v>
      </c>
      <c r="M39" s="13">
        <f t="shared" si="3"/>
        <v>1.4</v>
      </c>
      <c r="N39" s="10" t="s">
        <v>351</v>
      </c>
      <c r="O39" s="56"/>
      <c r="P39" s="12"/>
      <c r="Q39" s="14"/>
      <c r="R39" s="14"/>
      <c r="S39" s="152"/>
      <c r="T39" s="10"/>
      <c r="U39" s="10"/>
    </row>
    <row r="40" spans="1:22" s="6" customFormat="1" ht="14.25">
      <c r="A40" s="10" t="s">
        <v>104</v>
      </c>
      <c r="B40" s="10"/>
      <c r="C40" s="10" t="s">
        <v>124</v>
      </c>
      <c r="D40" s="10" t="s">
        <v>125</v>
      </c>
      <c r="E40" s="56"/>
      <c r="F40" s="10"/>
      <c r="G40" s="10" t="s">
        <v>126</v>
      </c>
      <c r="H40" s="10"/>
      <c r="I40" s="12">
        <v>2</v>
      </c>
      <c r="J40" s="12" t="s">
        <v>19</v>
      </c>
      <c r="K40" s="119">
        <f t="shared" si="2"/>
        <v>300</v>
      </c>
      <c r="L40" s="120">
        <v>4.63</v>
      </c>
      <c r="M40" s="13">
        <f t="shared" si="3"/>
        <v>9.26</v>
      </c>
      <c r="N40" s="10" t="s">
        <v>300</v>
      </c>
      <c r="O40" s="56"/>
      <c r="P40" s="12"/>
      <c r="Q40" s="14"/>
      <c r="R40" s="14"/>
      <c r="S40" s="152"/>
      <c r="T40" s="10"/>
      <c r="U40" s="10"/>
    </row>
    <row r="41" spans="1:22" s="139" customFormat="1" ht="14.25">
      <c r="A41" s="130" t="s">
        <v>104</v>
      </c>
      <c r="B41" s="130"/>
      <c r="C41" s="130"/>
      <c r="D41" s="130" t="s">
        <v>352</v>
      </c>
      <c r="E41" s="131" t="s">
        <v>18</v>
      </c>
      <c r="F41" s="130"/>
      <c r="G41" s="130" t="s">
        <v>18</v>
      </c>
      <c r="H41" s="130"/>
      <c r="I41" s="133">
        <v>2</v>
      </c>
      <c r="J41" s="133" t="s">
        <v>19</v>
      </c>
      <c r="K41" s="134">
        <f t="shared" si="2"/>
        <v>300</v>
      </c>
      <c r="L41" s="153">
        <v>52</v>
      </c>
      <c r="M41" s="136">
        <f t="shared" si="3"/>
        <v>104</v>
      </c>
      <c r="N41" s="131"/>
      <c r="O41" s="133"/>
      <c r="P41" s="133"/>
      <c r="Q41" s="133"/>
      <c r="R41" s="137"/>
      <c r="S41" s="154"/>
      <c r="T41" s="155"/>
      <c r="U41" s="130"/>
    </row>
    <row r="42" spans="1:22" ht="64.5">
      <c r="A42" s="10" t="s">
        <v>48</v>
      </c>
      <c r="B42" s="10"/>
      <c r="C42" s="10" t="s">
        <v>131</v>
      </c>
      <c r="D42" s="10" t="s">
        <v>132</v>
      </c>
      <c r="E42" s="56"/>
      <c r="F42" s="10"/>
      <c r="G42" s="10" t="s">
        <v>133</v>
      </c>
      <c r="H42" s="156" t="s">
        <v>353</v>
      </c>
      <c r="I42" s="12">
        <v>850</v>
      </c>
      <c r="J42" s="12" t="s">
        <v>135</v>
      </c>
      <c r="K42" s="119">
        <f t="shared" si="2"/>
        <v>127500</v>
      </c>
      <c r="L42" s="120">
        <f>1.09/304.8</f>
        <v>3.5761154855643044E-3</v>
      </c>
      <c r="M42" s="13">
        <f t="shared" si="3"/>
        <v>3.0396981627296586</v>
      </c>
      <c r="N42" s="10" t="s">
        <v>354</v>
      </c>
      <c r="O42" s="56"/>
      <c r="P42" s="12" t="s">
        <v>355</v>
      </c>
      <c r="Q42" s="14">
        <v>42094</v>
      </c>
      <c r="R42" s="157">
        <v>42100</v>
      </c>
      <c r="S42" s="158" t="s">
        <v>356</v>
      </c>
      <c r="T42" s="10" t="s">
        <v>311</v>
      </c>
      <c r="U42" s="10" t="s">
        <v>134</v>
      </c>
    </row>
    <row r="43" spans="1:22" ht="14.25">
      <c r="A43" s="10" t="s">
        <v>48</v>
      </c>
      <c r="B43" s="10"/>
      <c r="C43" s="10" t="s">
        <v>136</v>
      </c>
      <c r="D43" s="10" t="s">
        <v>137</v>
      </c>
      <c r="E43" s="56"/>
      <c r="F43" s="10"/>
      <c r="G43" s="10" t="s">
        <v>51</v>
      </c>
      <c r="H43" s="11"/>
      <c r="I43" s="12">
        <v>1</v>
      </c>
      <c r="J43" s="12" t="s">
        <v>19</v>
      </c>
      <c r="K43" s="119">
        <f t="shared" si="2"/>
        <v>150</v>
      </c>
      <c r="L43" s="128">
        <v>3.0000000000000001E-3</v>
      </c>
      <c r="M43" s="13">
        <f t="shared" si="3"/>
        <v>3.0000000000000001E-3</v>
      </c>
      <c r="N43" s="10" t="s">
        <v>357</v>
      </c>
      <c r="O43" s="56"/>
      <c r="P43" s="12"/>
      <c r="Q43" s="12"/>
      <c r="R43" s="12"/>
      <c r="S43" s="23"/>
      <c r="T43" s="10" t="s">
        <v>311</v>
      </c>
      <c r="U43" s="10" t="s">
        <v>358</v>
      </c>
    </row>
    <row r="44" spans="1:22" ht="25.5">
      <c r="A44" s="10" t="s">
        <v>48</v>
      </c>
      <c r="B44" s="10"/>
      <c r="C44" s="10" t="s">
        <v>359</v>
      </c>
      <c r="D44" s="10" t="s">
        <v>360</v>
      </c>
      <c r="E44" s="56"/>
      <c r="F44" s="10"/>
      <c r="G44" s="10" t="s">
        <v>361</v>
      </c>
      <c r="H44" s="11"/>
      <c r="I44" s="12">
        <v>6</v>
      </c>
      <c r="J44" s="12" t="s">
        <v>19</v>
      </c>
      <c r="K44" s="119">
        <f t="shared" si="2"/>
        <v>900</v>
      </c>
      <c r="L44" s="120">
        <v>2.3199999999999998E-2</v>
      </c>
      <c r="M44" s="13">
        <f t="shared" si="3"/>
        <v>0.13919999999999999</v>
      </c>
      <c r="N44" s="10"/>
      <c r="O44" s="56"/>
      <c r="P44" s="12" t="s">
        <v>362</v>
      </c>
      <c r="Q44" s="14">
        <v>42083</v>
      </c>
      <c r="R44" s="12" t="s">
        <v>363</v>
      </c>
      <c r="S44" s="159" t="s">
        <v>364</v>
      </c>
      <c r="T44" s="10" t="s">
        <v>311</v>
      </c>
      <c r="U44" s="31" t="s">
        <v>365</v>
      </c>
    </row>
    <row r="45" spans="1:22" ht="14.25">
      <c r="A45" s="10" t="s">
        <v>48</v>
      </c>
      <c r="B45" s="10"/>
      <c r="C45" s="10" t="s">
        <v>129</v>
      </c>
      <c r="D45" s="10" t="s">
        <v>130</v>
      </c>
      <c r="E45" s="56"/>
      <c r="F45" s="10"/>
      <c r="G45" s="10" t="s">
        <v>51</v>
      </c>
      <c r="H45" s="11"/>
      <c r="I45" s="12">
        <v>1</v>
      </c>
      <c r="J45" s="12" t="s">
        <v>19</v>
      </c>
      <c r="K45" s="119">
        <f t="shared" si="2"/>
        <v>150</v>
      </c>
      <c r="L45" s="120">
        <v>1.1499999999999999</v>
      </c>
      <c r="M45" s="13">
        <f t="shared" si="3"/>
        <v>1.1499999999999999</v>
      </c>
      <c r="N45" s="10"/>
      <c r="O45" s="56"/>
      <c r="P45" s="12"/>
      <c r="Q45" s="12"/>
      <c r="R45" s="12"/>
      <c r="S45" s="23"/>
      <c r="T45" s="10" t="s">
        <v>311</v>
      </c>
      <c r="U45" s="31" t="s">
        <v>366</v>
      </c>
      <c r="V45" s="160" t="s">
        <v>367</v>
      </c>
    </row>
    <row r="46" spans="1:22" s="6" customFormat="1" ht="14.25">
      <c r="A46" s="20" t="s">
        <v>48</v>
      </c>
      <c r="C46" s="20" t="s">
        <v>140</v>
      </c>
      <c r="D46" s="20" t="s">
        <v>141</v>
      </c>
      <c r="E46" s="20" t="s">
        <v>142</v>
      </c>
      <c r="G46" s="20" t="s">
        <v>143</v>
      </c>
      <c r="H46" s="11" t="s">
        <v>144</v>
      </c>
      <c r="I46" s="18">
        <v>1</v>
      </c>
      <c r="J46" s="18" t="s">
        <v>19</v>
      </c>
      <c r="K46" s="18">
        <f>I46*H1</f>
        <v>150</v>
      </c>
      <c r="L46" s="141">
        <v>4.5999999999999999E-2</v>
      </c>
      <c r="M46" s="25">
        <f t="shared" si="3"/>
        <v>4.5999999999999999E-2</v>
      </c>
      <c r="N46" s="20" t="s">
        <v>368</v>
      </c>
      <c r="P46" s="18"/>
      <c r="Q46" s="18"/>
      <c r="R46" s="18"/>
      <c r="S46" s="161"/>
      <c r="T46" s="20" t="s">
        <v>343</v>
      </c>
      <c r="U46" s="20"/>
      <c r="V46" s="20" t="s">
        <v>344</v>
      </c>
    </row>
    <row r="47" spans="1:22" s="113" customFormat="1" ht="14.25">
      <c r="A47" s="162" t="s">
        <v>48</v>
      </c>
      <c r="C47" s="162"/>
      <c r="D47" s="162" t="s">
        <v>369</v>
      </c>
      <c r="E47" s="162"/>
      <c r="G47" s="162"/>
      <c r="H47" s="107"/>
      <c r="I47" s="163">
        <v>260</v>
      </c>
      <c r="J47" s="163" t="s">
        <v>135</v>
      </c>
      <c r="K47" s="163"/>
      <c r="L47" s="164"/>
      <c r="M47" s="165"/>
      <c r="N47" s="162"/>
      <c r="P47" s="163"/>
      <c r="Q47" s="163"/>
      <c r="R47" s="163"/>
      <c r="S47" s="166"/>
      <c r="T47" s="162"/>
      <c r="U47" s="162"/>
      <c r="V47" s="162"/>
    </row>
    <row r="48" spans="1:22" s="6" customFormat="1" ht="14.25">
      <c r="A48" s="20"/>
      <c r="C48" s="20"/>
      <c r="D48" s="20"/>
      <c r="E48" s="20"/>
      <c r="G48" s="20"/>
      <c r="H48" s="11"/>
      <c r="I48" s="18"/>
      <c r="J48" s="18"/>
      <c r="K48" s="18"/>
      <c r="L48" s="141"/>
      <c r="M48" s="25"/>
      <c r="N48" s="20"/>
      <c r="P48" s="18"/>
      <c r="Q48" s="18"/>
      <c r="R48" s="18"/>
      <c r="S48" s="161"/>
      <c r="T48" s="20"/>
      <c r="U48" s="20"/>
      <c r="V48" s="20"/>
    </row>
    <row r="49" spans="1:22" s="6" customFormat="1" ht="14.25">
      <c r="A49" s="20"/>
      <c r="C49" s="20"/>
      <c r="D49" s="20"/>
      <c r="E49" s="20"/>
      <c r="G49" s="20"/>
      <c r="H49" s="11"/>
      <c r="I49" s="18"/>
      <c r="J49" s="18"/>
      <c r="K49" s="18"/>
      <c r="L49" s="141"/>
      <c r="M49" s="25"/>
      <c r="N49" s="20"/>
      <c r="P49" s="18"/>
      <c r="Q49" s="18"/>
      <c r="R49" s="18"/>
      <c r="S49" s="161"/>
      <c r="T49" s="20"/>
      <c r="U49" s="20"/>
      <c r="V49" s="20"/>
    </row>
    <row r="50" spans="1:22" s="6" customFormat="1" ht="14.25">
      <c r="A50" s="20"/>
      <c r="C50" s="20"/>
      <c r="D50" s="20" t="s">
        <v>370</v>
      </c>
      <c r="E50" s="20"/>
      <c r="G50" s="20"/>
      <c r="H50" s="11"/>
      <c r="I50" s="18">
        <v>2</v>
      </c>
      <c r="J50" s="18" t="s">
        <v>19</v>
      </c>
      <c r="K50" s="18"/>
      <c r="L50" s="141"/>
      <c r="M50" s="25"/>
      <c r="N50" s="20"/>
      <c r="P50" s="18"/>
      <c r="Q50" s="18"/>
      <c r="R50" s="18"/>
      <c r="S50" s="161"/>
      <c r="T50" s="20"/>
      <c r="U50" s="20"/>
      <c r="V50" s="20"/>
    </row>
    <row r="51" spans="1:22" ht="14.25">
      <c r="A51" s="10" t="s">
        <v>151</v>
      </c>
      <c r="B51" s="10"/>
      <c r="C51" s="167" t="s">
        <v>156</v>
      </c>
      <c r="D51" s="168" t="s">
        <v>371</v>
      </c>
      <c r="E51" s="56"/>
      <c r="F51" s="10"/>
      <c r="G51" s="10" t="s">
        <v>158</v>
      </c>
      <c r="H51" s="11"/>
      <c r="I51" s="12">
        <v>2</v>
      </c>
      <c r="J51" s="12" t="s">
        <v>19</v>
      </c>
      <c r="K51" s="119"/>
      <c r="L51" s="120"/>
      <c r="M51" s="13"/>
      <c r="N51" s="10"/>
      <c r="O51" s="56"/>
      <c r="P51" s="12"/>
      <c r="Q51" s="12"/>
      <c r="R51" s="12"/>
      <c r="S51" s="23"/>
      <c r="T51" s="10"/>
      <c r="U51" s="31"/>
    </row>
    <row r="52" spans="1:22" ht="38.25">
      <c r="A52" s="42" t="s">
        <v>151</v>
      </c>
      <c r="B52" s="10"/>
      <c r="C52" s="10" t="s">
        <v>175</v>
      </c>
      <c r="D52" s="10" t="s">
        <v>372</v>
      </c>
      <c r="E52" s="169"/>
      <c r="F52" s="6"/>
      <c r="G52" s="10" t="s">
        <v>177</v>
      </c>
      <c r="H52" s="170" t="s">
        <v>178</v>
      </c>
      <c r="I52" s="12">
        <v>2</v>
      </c>
      <c r="J52" s="12" t="s">
        <v>19</v>
      </c>
      <c r="K52" s="119">
        <f>I52*$H$1</f>
        <v>300</v>
      </c>
      <c r="L52" s="120">
        <v>5.35</v>
      </c>
      <c r="M52" s="13">
        <f>SUM(L52*I52)</f>
        <v>10.7</v>
      </c>
      <c r="N52" s="171"/>
      <c r="O52" s="42"/>
      <c r="P52" s="44"/>
      <c r="Q52" s="45"/>
      <c r="R52" s="45"/>
      <c r="S52" s="172"/>
      <c r="T52" s="42"/>
      <c r="U52" s="42"/>
    </row>
    <row r="53" spans="1:22" ht="15">
      <c r="A53" s="42" t="s">
        <v>151</v>
      </c>
      <c r="B53" s="42"/>
      <c r="C53" s="42" t="s">
        <v>179</v>
      </c>
      <c r="D53" s="42" t="s">
        <v>180</v>
      </c>
      <c r="E53" s="171"/>
      <c r="F53" s="42"/>
      <c r="G53" s="42" t="s">
        <v>345</v>
      </c>
      <c r="H53" s="42" t="s">
        <v>182</v>
      </c>
      <c r="I53" s="44">
        <v>90</v>
      </c>
      <c r="J53" s="44" t="s">
        <v>135</v>
      </c>
      <c r="K53" s="119">
        <f>I53*$H$1</f>
        <v>13500</v>
      </c>
      <c r="L53" s="173">
        <f>(16.88/1219.2)</f>
        <v>1.3845144356955379E-2</v>
      </c>
      <c r="M53" s="13">
        <f>SUM(L53*I53)</f>
        <v>1.246062992125984</v>
      </c>
      <c r="N53" s="171"/>
      <c r="O53" s="42"/>
      <c r="P53" s="44"/>
      <c r="Q53" s="45"/>
      <c r="R53" s="157"/>
      <c r="S53" s="158"/>
      <c r="T53" s="174">
        <f>K53/25.4/12</f>
        <v>44.291338582677163</v>
      </c>
      <c r="U53" s="175" t="s">
        <v>373</v>
      </c>
    </row>
    <row r="54" spans="1:22" ht="15">
      <c r="A54" s="42" t="s">
        <v>151</v>
      </c>
      <c r="B54" s="42"/>
      <c r="C54" s="42" t="s">
        <v>374</v>
      </c>
      <c r="D54" s="42" t="s">
        <v>375</v>
      </c>
      <c r="E54" s="171"/>
      <c r="F54" s="42"/>
      <c r="G54" s="42" t="s">
        <v>345</v>
      </c>
      <c r="H54" s="42" t="s">
        <v>376</v>
      </c>
      <c r="I54" s="44">
        <v>60</v>
      </c>
      <c r="J54" s="44" t="s">
        <v>135</v>
      </c>
      <c r="K54" s="119"/>
      <c r="L54" s="173"/>
      <c r="M54" s="13"/>
      <c r="N54" s="171"/>
      <c r="O54" s="42"/>
      <c r="P54" s="176"/>
      <c r="Q54" s="177"/>
      <c r="R54" s="157"/>
      <c r="S54" s="158"/>
      <c r="T54" s="175"/>
      <c r="U54" s="42"/>
    </row>
    <row r="55" spans="1:22" ht="20.100000000000001" customHeight="1">
      <c r="A55" s="10" t="s">
        <v>151</v>
      </c>
      <c r="B55" s="6"/>
      <c r="C55" s="6" t="s">
        <v>246</v>
      </c>
      <c r="D55" s="6" t="s">
        <v>247</v>
      </c>
      <c r="E55" s="169"/>
      <c r="F55" s="6"/>
      <c r="G55" s="6" t="s">
        <v>229</v>
      </c>
      <c r="H55" s="6" t="s">
        <v>248</v>
      </c>
      <c r="I55" s="47">
        <v>2</v>
      </c>
      <c r="J55" s="47" t="s">
        <v>245</v>
      </c>
      <c r="K55" s="119">
        <f>I55*$H$1</f>
        <v>300</v>
      </c>
      <c r="L55" s="67">
        <v>0.4</v>
      </c>
      <c r="M55" s="48">
        <f>L55*I55</f>
        <v>0.8</v>
      </c>
      <c r="N55" s="47"/>
      <c r="O55" s="173"/>
      <c r="P55" s="45"/>
      <c r="Q55" s="157"/>
      <c r="R55" s="157"/>
      <c r="S55" s="158"/>
      <c r="T55" s="178"/>
      <c r="U55" s="6"/>
    </row>
    <row r="56" spans="1:22" ht="15">
      <c r="A56" s="10" t="s">
        <v>151</v>
      </c>
      <c r="B56" s="6"/>
      <c r="C56" s="6" t="s">
        <v>183</v>
      </c>
      <c r="D56" s="6" t="s">
        <v>184</v>
      </c>
      <c r="E56" s="169"/>
      <c r="F56" s="6"/>
      <c r="G56" s="6" t="s">
        <v>229</v>
      </c>
      <c r="H56" s="6" t="s">
        <v>186</v>
      </c>
      <c r="I56" s="47">
        <v>8</v>
      </c>
      <c r="J56" s="47" t="s">
        <v>245</v>
      </c>
      <c r="K56" s="119">
        <f>I56*$H$1</f>
        <v>1200</v>
      </c>
      <c r="L56" s="67">
        <v>6.5000000000000002E-2</v>
      </c>
      <c r="M56" s="48">
        <f>L56*I56</f>
        <v>0.52</v>
      </c>
      <c r="N56" s="6"/>
      <c r="O56" s="6"/>
      <c r="P56" s="179"/>
      <c r="Q56" s="157"/>
      <c r="R56" s="157"/>
      <c r="S56" s="158"/>
      <c r="T56" s="178"/>
      <c r="U56" s="6"/>
    </row>
    <row r="57" spans="1:22" ht="15">
      <c r="E57" s="104"/>
      <c r="N57" s="6"/>
      <c r="O57" s="6"/>
      <c r="P57" s="143"/>
      <c r="Q57" s="143"/>
      <c r="R57" s="143"/>
    </row>
    <row r="58" spans="1:22" ht="15.75">
      <c r="E58" s="104"/>
      <c r="K58" s="180"/>
      <c r="L58" s="180" t="s">
        <v>294</v>
      </c>
      <c r="M58" s="181">
        <f>SUM(M3:M56)</f>
        <v>152.71647120776566</v>
      </c>
      <c r="N58" s="6"/>
      <c r="O58" s="6"/>
      <c r="P58" s="143"/>
      <c r="Q58" s="143"/>
      <c r="R58" s="143"/>
    </row>
    <row r="59" spans="1:22" ht="15">
      <c r="P59" s="143"/>
      <c r="Q59" s="143"/>
      <c r="R59" s="143"/>
    </row>
    <row r="60" spans="1:22" ht="15">
      <c r="P60" s="143"/>
      <c r="Q60" s="143"/>
      <c r="R60" s="143"/>
    </row>
    <row r="61" spans="1:22" ht="15">
      <c r="P61" s="143"/>
      <c r="Q61" s="143"/>
      <c r="R61" s="143"/>
    </row>
    <row r="62" spans="1:22" ht="15">
      <c r="P62" s="143"/>
      <c r="Q62" s="143"/>
      <c r="R62" s="143"/>
    </row>
    <row r="63" spans="1:22" ht="15">
      <c r="P63" s="143"/>
      <c r="Q63" s="143"/>
      <c r="R63" s="143"/>
    </row>
    <row r="64" spans="1:22" ht="15">
      <c r="P64" s="143"/>
      <c r="Q64" s="143"/>
      <c r="R64" s="143"/>
    </row>
    <row r="65" spans="4:18" ht="15">
      <c r="D65" s="127" t="s">
        <v>377</v>
      </c>
      <c r="P65" s="143"/>
      <c r="Q65" s="143"/>
      <c r="R65" s="143"/>
    </row>
    <row r="66" spans="4:18" ht="15">
      <c r="D66" s="139" t="s">
        <v>378</v>
      </c>
      <c r="P66" s="143"/>
      <c r="Q66" s="143"/>
      <c r="R66" s="143"/>
    </row>
    <row r="67" spans="4:18" ht="15">
      <c r="D67" s="113" t="s">
        <v>379</v>
      </c>
    </row>
  </sheetData>
  <mergeCells count="1">
    <mergeCell ref="A1:E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14839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 - Order</vt:lpstr>
      <vt:lpstr>OLD - Don't Use</vt:lpstr>
      <vt:lpstr>'OLD - Don''t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190</cp:revision>
  <cp:lastPrinted>2014-11-12T11:44:11Z</cp:lastPrinted>
  <dcterms:created xsi:type="dcterms:W3CDTF">2014-04-02T09:51:53Z</dcterms:created>
  <dcterms:modified xsi:type="dcterms:W3CDTF">2020-05-05T16:53:45Z</dcterms:modified>
</cp:coreProperties>
</file>