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1\Flexystruder_v1\flexystruder-1.0\"/>
    </mc:Choice>
  </mc:AlternateContent>
  <xr:revisionPtr revIDLastSave="0" documentId="8_{FF4460C5-9400-4267-AD8D-D3A0946856B6}" xr6:coauthVersionLast="45" xr6:coauthVersionMax="45" xr10:uidLastSave="{00000000-0000-0000-0000-000000000000}"/>
  <bookViews>
    <workbookView xWindow="-120" yWindow="-120" windowWidth="29040" windowHeight="15840"/>
  </bookViews>
  <sheets>
    <sheet name="Costed BOM" sheetId="1" r:id="rId1"/>
    <sheet name="Sub-Assemblies" sheetId="2" r:id="rId2"/>
  </sheets>
  <definedNames>
    <definedName name="__Anonymous_Sheet_DB__1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2" i="2" l="1"/>
  <c r="K121" i="2"/>
  <c r="L121" i="2" s="1"/>
  <c r="L120" i="2"/>
  <c r="L119" i="2"/>
  <c r="L118" i="2"/>
  <c r="L117" i="2"/>
  <c r="L116" i="2"/>
  <c r="L115" i="2"/>
  <c r="L114" i="2"/>
  <c r="L113" i="2"/>
  <c r="L112" i="2"/>
  <c r="L110" i="2"/>
  <c r="M107" i="2"/>
  <c r="L101" i="2"/>
  <c r="M99" i="2"/>
  <c r="K94" i="2"/>
  <c r="K93" i="2"/>
  <c r="L92" i="2"/>
  <c r="M90" i="2"/>
  <c r="L88" i="2"/>
  <c r="L87" i="2"/>
  <c r="M85" i="2"/>
  <c r="L80" i="2"/>
  <c r="L79" i="2"/>
  <c r="M79" i="2" s="1"/>
  <c r="L76" i="2"/>
  <c r="L65" i="2" s="1"/>
  <c r="K75" i="2"/>
  <c r="K74" i="2"/>
  <c r="K72" i="2"/>
  <c r="K70" i="2"/>
  <c r="K69" i="2"/>
  <c r="M63" i="2"/>
  <c r="L62" i="2"/>
  <c r="K62" i="2"/>
  <c r="L61" i="2"/>
  <c r="L60" i="2"/>
  <c r="K60" i="2"/>
  <c r="L59" i="2"/>
  <c r="L58" i="2"/>
  <c r="L57" i="2"/>
  <c r="L44" i="2" s="1"/>
  <c r="K56" i="2"/>
  <c r="K55" i="2"/>
  <c r="K54" i="2"/>
  <c r="K53" i="2"/>
  <c r="L45" i="2"/>
  <c r="M42" i="2"/>
  <c r="K41" i="2"/>
  <c r="L38" i="2"/>
  <c r="L37" i="2" s="1"/>
  <c r="M35" i="2"/>
  <c r="M108" i="2" s="1"/>
  <c r="K34" i="2"/>
  <c r="L31" i="2"/>
  <c r="L30" i="2"/>
  <c r="M28" i="2"/>
  <c r="L23" i="2"/>
  <c r="L22" i="2"/>
  <c r="M21" i="2"/>
  <c r="L16" i="2"/>
  <c r="L15" i="2"/>
  <c r="M14" i="2"/>
  <c r="L9" i="2"/>
  <c r="L8" i="2"/>
  <c r="M7" i="2"/>
  <c r="L2" i="2"/>
  <c r="L109" i="2" l="1"/>
</calcChain>
</file>

<file path=xl/sharedStrings.xml><?xml version="1.0" encoding="utf-8"?>
<sst xmlns="http://schemas.openxmlformats.org/spreadsheetml/2006/main" count="780" uniqueCount="294">
  <si>
    <t>Category</t>
  </si>
  <si>
    <t>Status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</si>
  <si>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</si>
  <si>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</si>
  <si>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</si>
  <si>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</si>
  <si>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</si>
  <si>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</si>
  <si>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</si>
  <si>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</si>
  <si>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</si>
  <si>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</si>
  <si>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Comment</t>
  </si>
  <si>
    <t>Lead Time (wks)</t>
  </si>
  <si>
    <t>Responsible</t>
  </si>
  <si>
    <t>To Order</t>
  </si>
  <si>
    <t>Notes</t>
  </si>
  <si>
    <t>Printed</t>
  </si>
  <si>
    <t>PP-GP0166</t>
  </si>
  <si>
    <t>Flexystruder Body V1.1</t>
  </si>
  <si>
    <t>Aleph Objects</t>
  </si>
  <si>
    <t>ea</t>
  </si>
  <si>
    <t>PP-GP0061</t>
  </si>
  <si>
    <t>herringbone_large_gear</t>
  </si>
  <si>
    <t>extruder</t>
  </si>
  <si>
    <t>PP-GP0062</t>
  </si>
  <si>
    <t>herringbone_small_gear</t>
  </si>
  <si>
    <t>PP-GP0096</t>
  </si>
  <si>
    <t>Extruder mount, TAZ</t>
  </si>
  <si>
    <t>X_SingleExtruderMount.stl</t>
  </si>
  <si>
    <t>PP-GP0060</t>
  </si>
  <si>
    <t>Wade Reloaded Bearing Washer</t>
  </si>
  <si>
    <t>Hardware</t>
  </si>
  <si>
    <t>HD-NT0004</t>
  </si>
  <si>
    <t>M3 Nut, Zinc Plated QTY UPDATED FROM 8 TO 16 PER; BARRY &amp; MARK 1-13-14</t>
  </si>
  <si>
    <t>Timberline</t>
  </si>
  <si>
    <t>small herringbone gear, extruder idler</t>
  </si>
  <si>
    <t>1</t>
  </si>
  <si>
    <t>McMaster-Carr Supply Company</t>
  </si>
  <si>
    <t>90591A121</t>
  </si>
  <si>
    <t>HD-BT0012</t>
  </si>
  <si>
    <t>M3 Set Screw (Grub Screw)</t>
  </si>
  <si>
    <t>extruder, rods and switches</t>
  </si>
  <si>
    <t>91390A100</t>
  </si>
  <si>
    <t>HD-MS0030</t>
  </si>
  <si>
    <t>M3-.5 3.8mm Heatset Insert</t>
  </si>
  <si>
    <t>McMasterCarr</t>
  </si>
  <si>
    <t>94180A331</t>
  </si>
  <si>
    <t>HD-BT0044</t>
  </si>
  <si>
    <t>M3 x 5 Bolt, SHCS Black-Oxide</t>
  </si>
  <si>
    <t>RAMBo board</t>
  </si>
  <si>
    <t>91290A110</t>
  </si>
  <si>
    <t>HD-WA0001</t>
  </si>
  <si>
    <t>M3 Washer, Steel, Zinc Plated</t>
  </si>
  <si>
    <t>91166A210</t>
  </si>
  <si>
    <t>HD-BT0010</t>
  </si>
  <si>
    <t>M4 x 20 Bolt, SHCS Black-Oxide</t>
  </si>
  <si>
    <t>Extruder/Buda</t>
  </si>
  <si>
    <t>91290A168</t>
  </si>
  <si>
    <t>HD-WA0005</t>
  </si>
  <si>
    <t>M4 Washer</t>
  </si>
  <si>
    <t>91166A230</t>
  </si>
  <si>
    <t>HD-NT0011</t>
  </si>
  <si>
    <t>M4 Nut,Zinc-Plated Steel</t>
  </si>
  <si>
    <t>extruder/buda</t>
  </si>
  <si>
    <t>90591A141</t>
  </si>
  <si>
    <t>HD-BT0028</t>
  </si>
  <si>
    <t>Hobbed, M8 x 60 Hex Head Bolt</t>
  </si>
  <si>
    <t>Loveland Screw Machine</t>
  </si>
  <si>
    <t>See LSM Quote</t>
  </si>
  <si>
    <t>HD-NT0002</t>
  </si>
  <si>
    <t>M8 Nyloc Nut, Zinc Plated</t>
  </si>
  <si>
    <t>bearings, extruder</t>
  </si>
  <si>
    <t>90576A117</t>
  </si>
  <si>
    <t>HD-WA0006</t>
  </si>
  <si>
    <t>M8 Washer, Steel, Zinc Plated</t>
  </si>
  <si>
    <t>extruder, spooler,bearings</t>
  </si>
  <si>
    <t>91166A270</t>
  </si>
  <si>
    <t>Mechanical</t>
  </si>
  <si>
    <t>HD-MS0013</t>
  </si>
  <si>
    <t>608ZZ bearing</t>
  </si>
  <si>
    <t>vxb.com</t>
  </si>
  <si>
    <t>100Skate</t>
  </si>
  <si>
    <t>4 bearings used in robot, 3 in extruder</t>
  </si>
  <si>
    <t>2</t>
  </si>
  <si>
    <t>Received</t>
  </si>
  <si>
    <t>HD-MS0060</t>
  </si>
  <si>
    <t>M5-.8 11mm Heatset Insert</t>
  </si>
  <si>
    <t>4 reqd</t>
  </si>
  <si>
    <t>94180A363</t>
  </si>
  <si>
    <t>HD-BT0049</t>
  </si>
  <si>
    <t>M5 x 14 Bolt, SHCS Black_Oxide</t>
  </si>
  <si>
    <t>If required threading into the end of an extrusion</t>
  </si>
  <si>
    <t>Mcmaster-Carr Supply Company</t>
  </si>
  <si>
    <t>91290A230</t>
  </si>
  <si>
    <t>HD-MS0055</t>
  </si>
  <si>
    <t>Thumb Screw Knob for M5 SHCS, Black</t>
  </si>
  <si>
    <t>Y-axis</t>
  </si>
  <si>
    <t>91175A063</t>
  </si>
  <si>
    <t>.25”ODx.125”ID PTFE tube (~2.5”)</t>
  </si>
  <si>
    <t>8547K23</t>
  </si>
  <si>
    <t>HE-SH0016</t>
  </si>
  <si>
    <r>
      <t xml:space="preserve">Assy, Budaschnozzle 2.0c with </t>
    </r>
    <r>
      <rPr>
        <b/>
        <sz val="11"/>
        <color theme="1"/>
        <rFont val="Sans"/>
      </rPr>
      <t>0.35</t>
    </r>
    <r>
      <rPr>
        <sz val="10"/>
        <color rgb="FF000000"/>
        <rFont val="Arial1"/>
      </rPr>
      <t xml:space="preserve"> nozzle</t>
    </r>
  </si>
  <si>
    <t>4</t>
  </si>
  <si>
    <t>Pre-assembled Electronics</t>
  </si>
  <si>
    <t>EL-HR0016-2</t>
  </si>
  <si>
    <t>Motor wires -2</t>
  </si>
  <si>
    <t>RPC</t>
  </si>
  <si>
    <t>NEMA 17 Stepper Motor</t>
  </si>
  <si>
    <t>4 pin socket connector housing</t>
  </si>
  <si>
    <t>male connector pins</t>
  </si>
  <si>
    <t>Might Change</t>
  </si>
  <si>
    <t>Will Change</t>
  </si>
  <si>
    <t>Motor Extension -1</t>
  </si>
  <si>
    <t>EL-HR0017-1</t>
  </si>
  <si>
    <t>Electronic</t>
  </si>
  <si>
    <t>Connector Crimp, Female</t>
  </si>
  <si>
    <t>Molex Inc.</t>
  </si>
  <si>
    <t>16-02-0102</t>
  </si>
  <si>
    <t>Digikey</t>
  </si>
  <si>
    <t>WM2510-ND</t>
  </si>
  <si>
    <t>Seth</t>
  </si>
  <si>
    <t>Digikey for 1000 pc qty, 81825 in stock</t>
  </si>
  <si>
    <t>Connector, 4 pin Female housing with latch</t>
  </si>
  <si>
    <t>Molex</t>
  </si>
  <si>
    <t>WM2902-ND</t>
  </si>
  <si>
    <t>Digikey, 24663 in stock</t>
  </si>
  <si>
    <t>CONN RING UNINS 15-20AWG #M3</t>
  </si>
  <si>
    <t>A107160CT-ND</t>
  </si>
  <si>
    <t>22AWG multi-conductor shielded cable with ground wire</t>
  </si>
  <si>
    <t>mm</t>
  </si>
  <si>
    <t>Labor+non-supplies electroinics</t>
  </si>
  <si>
    <t>Labor</t>
  </si>
  <si>
    <t>Motor Extension -2</t>
  </si>
  <si>
    <t>EL-HR0017-2</t>
  </si>
  <si>
    <t>Motor Extension -3</t>
  </si>
  <si>
    <t>EL-HR0017-3</t>
  </si>
  <si>
    <t>Motor Extension -4</t>
  </si>
  <si>
    <t>EL-HR0017-4</t>
  </si>
  <si>
    <t>Motor Wires -1</t>
  </si>
  <si>
    <t>EL-HR0016-1</t>
  </si>
  <si>
    <t>NEMA 17 Stepper Motors, wires cut to 100mm</t>
  </si>
  <si>
    <t>Soyo</t>
  </si>
  <si>
    <t>SY42STH47-1504A</t>
  </si>
  <si>
    <t>EMI/RFI-Shield Heat-Shrink Tubing 3/16" ID Before, 3/32" ID After, 48" L, Black, cut to 90mm</t>
  </si>
  <si>
    <t>7937K31</t>
  </si>
  <si>
    <t>Motor Wires -2</t>
  </si>
  <si>
    <t>NEMA 17 Stepper Motors, wires cut to 60mm</t>
  </si>
  <si>
    <t>Connector Pins, Male</t>
  </si>
  <si>
    <t>16-02-0108</t>
  </si>
  <si>
    <t>WM2565-ND</t>
  </si>
  <si>
    <t>Connector, 4 pin Male housing with latch</t>
  </si>
  <si>
    <t>WM2535-ND</t>
  </si>
  <si>
    <t>EMI/RFI-Shield Heat-Shrink Tubing 3/16" ID Before, 3/32" ID After, 48" L, Black, cut to 50mm</t>
  </si>
  <si>
    <t>Power Supply Assembly</t>
  </si>
  <si>
    <t>EL-HR0020</t>
  </si>
  <si>
    <t>EL-PS0014</t>
  </si>
  <si>
    <t>Power Supply 24V, 15A</t>
  </si>
  <si>
    <t>Shenzhen</t>
  </si>
  <si>
    <t>S-360-12</t>
  </si>
  <si>
    <t>CONN PLUG CPC 4POS STD SER 1</t>
  </si>
  <si>
    <t>A1300-ND</t>
  </si>
  <si>
    <t>CONN CABLE CLAMP CPC SIZE 11 BLK</t>
  </si>
  <si>
    <t>A32515-ND</t>
  </si>
  <si>
    <t>CONTACT SKT 14-18AWG CRIMP TIN</t>
  </si>
  <si>
    <t>1-66360-6-ND</t>
  </si>
  <si>
    <t>AC Power Entry Modules SC MT FUSED .25" TAB</t>
  </si>
  <si>
    <t>Mouser</t>
  </si>
  <si>
    <t>161-PF0030/63</t>
  </si>
  <si>
    <t>Rocker Switches &amp; Paddle Switches POWER ROCKER</t>
  </si>
  <si>
    <t>506-PRBSA1-16F-BB0HW</t>
  </si>
  <si>
    <t>Fuses 125V 7A 5X20 MA UL LBC</t>
  </si>
  <si>
    <t>576-0233007.MXP</t>
  </si>
  <si>
    <t>Conn, Crimp, .250, 14-16AWG</t>
  </si>
  <si>
    <t>TE Connectivity</t>
  </si>
  <si>
    <t>3-350820-2</t>
  </si>
  <si>
    <t>A27824-ND</t>
  </si>
  <si>
    <t>Wire, Red, 16AWG Stranded</t>
  </si>
  <si>
    <t>7587K962</t>
  </si>
  <si>
    <t>Wire, Yellow, 16AWG Stranded</t>
  </si>
  <si>
    <t>7587K963</t>
  </si>
  <si>
    <t>Wire - Single Conductor 16AWG Purple, 100'</t>
  </si>
  <si>
    <t>7587K079</t>
  </si>
  <si>
    <t>Wire Tubing (100' roll)</t>
  </si>
  <si>
    <t>Panduit</t>
  </si>
  <si>
    <t>CLT25F-C20</t>
  </si>
  <si>
    <t>298-1141-ND</t>
  </si>
  <si>
    <t>HD-BT0056</t>
  </si>
  <si>
    <t>Class 10.9 STL Button Head Socket Cap Screw M4 Size, 8 mm Length, .7 mm Pitch</t>
  </si>
  <si>
    <t>Open</t>
  </si>
  <si>
    <t>HD-BT0020</t>
  </si>
  <si>
    <t>PP-GP0082</t>
  </si>
  <si>
    <t>Powerbox, power supply enclosure</t>
  </si>
  <si>
    <t>Power Thru Case Assembly, TAZ</t>
  </si>
  <si>
    <t>EL-HR0021</t>
  </si>
  <si>
    <t>6 pin screw terminal connector</t>
  </si>
  <si>
    <t>Ultimachine</t>
  </si>
  <si>
    <t>RECEPT ASSEM W/THREADED FASTENER</t>
  </si>
  <si>
    <t>A113036-ND</t>
  </si>
  <si>
    <t>CONTACT PIN 14-18AWG CRIMP TIN</t>
  </si>
  <si>
    <t>1-66361-6-ND</t>
  </si>
  <si>
    <t>Wire, Red, 16AWG Stranded, stripped on both ends</t>
  </si>
  <si>
    <t>Wire, Yellow, 16AWG Stranded, stripped on both ends</t>
  </si>
  <si>
    <t>Stock wires from RAMBo Kit</t>
  </si>
  <si>
    <t>Y switch extension</t>
  </si>
  <si>
    <t>EL-HR0009</t>
  </si>
  <si>
    <t>CONN HOUSING 2POS .100 W/LATCH</t>
  </si>
  <si>
    <t>WM2900-ND</t>
  </si>
  <si>
    <t>CONN HOUSING MALE 2POS .100</t>
  </si>
  <si>
    <t>WM2533-ND</t>
  </si>
  <si>
    <t>Z switch extension</t>
  </si>
  <si>
    <t>EL-HR0008</t>
  </si>
  <si>
    <t>Heat Bed Extensions</t>
  </si>
  <si>
    <t>EL-HR0006</t>
  </si>
  <si>
    <t>Stranded Single-Conductor Wire, UL 1007/1569, 24 AWG, 300 VAC, Yellow, 100' Length</t>
  </si>
  <si>
    <t>7587K923</t>
  </si>
  <si>
    <t>Heavy Duty Power Connectors HOUSING ONLY, BLACK POWERPOLE 15/45</t>
  </si>
  <si>
    <t>879-1327G6-BK</t>
  </si>
  <si>
    <t>Heavy Duty Power Connectors POWERPOLE 15A CONT</t>
  </si>
  <si>
    <t>879-1332-BK</t>
  </si>
  <si>
    <t>LCD Wire Harness</t>
  </si>
  <si>
    <t>EL-HR0005</t>
  </si>
  <si>
    <t>Flat Cables .050" 10C SHIELDED BLACK 28AWG STRANDED</t>
  </si>
  <si>
    <t>3M</t>
  </si>
  <si>
    <t>3517/10-100SF</t>
  </si>
  <si>
    <t>517-3517/10</t>
  </si>
  <si>
    <t>CONN HOUSING 8POS .100 DUAL</t>
  </si>
  <si>
    <t>WM2521-ND</t>
  </si>
  <si>
    <t>CONN HOUSING 20POS .100 DUAL</t>
  </si>
  <si>
    <t>WM2527-ND</t>
  </si>
  <si>
    <t>CONN SOCKET IDC 10POS DUAL 30AU</t>
  </si>
  <si>
    <t>609-1739-ND</t>
  </si>
  <si>
    <t>Tool Kit, TAZ</t>
  </si>
  <si>
    <t>TL-MS0019</t>
  </si>
  <si>
    <t>Tools</t>
  </si>
  <si>
    <t>TL-MS0001</t>
  </si>
  <si>
    <t>Tool Kit Bag w/ LulzBot logo</t>
  </si>
  <si>
    <t>Specialty incentives Inc.</t>
  </si>
  <si>
    <t>Jeff</t>
  </si>
  <si>
    <t>TL-MS0020</t>
  </si>
  <si>
    <t>Stainless Steel/Straight Instrument Cleaner Brush</t>
  </si>
  <si>
    <t>TL-HD0006</t>
  </si>
  <si>
    <t>Gordon Brush</t>
  </si>
  <si>
    <t>http://www.gordonbrush.com/stainless-steel/straight-instrument-cleaner-brush-p-1294-l-en.html</t>
  </si>
  <si>
    <t>TL-HD0046</t>
  </si>
  <si>
    <t>Pro Dental Pick, 5 3/4 in</t>
  </si>
  <si>
    <t>TL-HD0007</t>
  </si>
  <si>
    <t>Precision Products</t>
  </si>
  <si>
    <t>J1031S</t>
  </si>
  <si>
    <t>TL-HD0008</t>
  </si>
  <si>
    <t>Stainless Steel Pocket Rule Semiflexible, Metric Grads, 150 mm Length</t>
  </si>
  <si>
    <t>6813a62</t>
  </si>
  <si>
    <t>TL-HD0009</t>
  </si>
  <si>
    <t>7 1/2" Nylon Handle Clam Knife</t>
  </si>
  <si>
    <t>WEBstaurant Store</t>
  </si>
  <si>
    <t>Food Machinery of America Inc. Omcan Food Machinery</t>
  </si>
  <si>
    <t>TL-HD0048</t>
  </si>
  <si>
    <t>Elmer's X-Acto No. 1 Precision Knife – Aluminum</t>
  </si>
  <si>
    <t>TL-HD0010</t>
  </si>
  <si>
    <t>Business Supply</t>
  </si>
  <si>
    <t>EPIX3201</t>
  </si>
  <si>
    <t>http://www.business-supply.com/p-8487-elmers-x-acto-no-1-precision-knife-aluminum.aspx?utm_le=true&amp;id={adwords_producttargetid}&amp;gclid=CJXMiLXrqbcCFao-Mgod8hkAkQ</t>
  </si>
  <si>
    <t>TL-HD0049</t>
  </si>
  <si>
    <t>6'' Deluxe Bent Stainless Steel Tweezer with Serrated Teeth</t>
  </si>
  <si>
    <t>TL-HD0011</t>
  </si>
  <si>
    <t>Roeder Industries</t>
  </si>
  <si>
    <t>TWE6</t>
  </si>
  <si>
    <t>http://roederindustries.com/shopexd.asp?id=1153</t>
  </si>
  <si>
    <t>TL-HD0050</t>
  </si>
  <si>
    <t>6" Professional Long Nose Pliers</t>
  </si>
  <si>
    <t>TL-HD0012</t>
  </si>
  <si>
    <t>Creative Home &amp; Gardening</t>
  </si>
  <si>
    <t>CJ25328493</t>
  </si>
  <si>
    <t>http://creativehomeandgardening.com/catalog/chg_catalog.mvc?cat+select+HTA+004440+CJ25328493</t>
  </si>
  <si>
    <t>TL-HD0047</t>
  </si>
  <si>
    <t>Tekton  13-pc. Long Arm Ball Hex Key Wrench Set (Metric)</t>
  </si>
  <si>
    <t>TL-HD0013</t>
  </si>
  <si>
    <t>Sears</t>
  </si>
  <si>
    <t>SPM2092250003</t>
  </si>
  <si>
    <t>http://www.sears.com/tekton-13-pc-long-arm-ball-hex-key/p-SPM2092250003?prdNo=10&amp;blockNo=160&amp;blockType=G160</t>
  </si>
  <si>
    <t>TL-MS0002</t>
  </si>
  <si>
    <t>HDPE, 8 oz. Natural Large Round Wide-Mouth Jars</t>
  </si>
  <si>
    <t>Uline</t>
  </si>
  <si>
    <t>S-18070</t>
  </si>
  <si>
    <t>TL-HD0014</t>
  </si>
  <si>
    <t>Standard-Head Open-End Wrench Black Finish, 13mm Sz, 4-7/8" Length, 15 Deg Angle</t>
  </si>
  <si>
    <t>5488A19</t>
  </si>
  <si>
    <t>http://www.lowes.com/pd_337643-25428-85661_0__?productId=3387150&amp;Ntt=13mm+wrench&amp;Ns=p_product_price|0</t>
  </si>
  <si>
    <t>Lowes only has 65, cant back order</t>
  </si>
  <si>
    <t>DC-LB0005</t>
  </si>
  <si>
    <t>2 x 2" D.O.T. Labels - "Right to Know"</t>
  </si>
  <si>
    <t>TL-MS0003</t>
  </si>
  <si>
    <t>S-2845</t>
  </si>
  <si>
    <t>On Time Mailing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</si>
</sst>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-&quot;&quot;$&quot;#,##0.00;"/>
    <numFmt numFmtId="165" formatCode="[$$-409]#,##0.00;[Red]&quot;-&quot;[$$-409]#,##0.00"/>
  </numFmts>
  <fonts count="11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b/>
      <sz val="10"/>
      <color rgb="FF000000"/>
      <name val="Arial1"/>
    </font>
    <font>
      <sz val="10"/>
      <color rgb="FF000000"/>
      <name val="Arial1"/>
    </font>
    <font>
      <sz val="10"/>
      <color theme="1"/>
      <name val="Arial1"/>
    </font>
    <font>
      <b/>
      <sz val="10"/>
      <color theme="1"/>
      <name val="Arial1"/>
    </font>
    <font>
      <sz val="11"/>
      <color theme="1"/>
      <name val="Arial1"/>
    </font>
    <font>
      <sz val="11"/>
      <color theme="1"/>
      <name val="Arial"/>
      <family val="2"/>
    </font>
    <font>
      <b/>
      <sz val="11"/>
      <color theme="1"/>
      <name val="Sans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FF3366"/>
        <bgColor rgb="FFFF3366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5">
    <xf numFmtId="0" fontId="0" fillId="0" borderId="0" xfId="0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0" fillId="2" borderId="0" xfId="0" applyFill="1"/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/>
    <xf numFmtId="0" fontId="8" fillId="3" borderId="0" xfId="0" applyFont="1" applyFill="1"/>
    <xf numFmtId="0" fontId="5" fillId="3" borderId="0" xfId="0" applyFont="1" applyFill="1" applyBorder="1" applyAlignment="1" applyProtection="1">
      <alignment horizontal="right"/>
    </xf>
    <xf numFmtId="0" fontId="9" fillId="3" borderId="0" xfId="0" applyFont="1" applyFill="1"/>
    <xf numFmtId="0" fontId="0" fillId="3" borderId="0" xfId="0" applyFill="1"/>
    <xf numFmtId="0" fontId="5" fillId="4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6" fillId="0" borderId="0" xfId="0" applyFont="1" applyFill="1" applyBorder="1" applyAlignment="1" applyProtection="1"/>
    <xf numFmtId="0" fontId="0" fillId="0" borderId="0" xfId="0" applyFill="1"/>
    <xf numFmtId="0" fontId="4" fillId="0" borderId="0" xfId="1" applyFont="1" applyFill="1"/>
    <xf numFmtId="0" fontId="5" fillId="6" borderId="0" xfId="1" applyFont="1" applyFill="1"/>
    <xf numFmtId="165" fontId="4" fillId="0" borderId="0" xfId="1" applyNumberFormat="1" applyFont="1" applyFill="1"/>
    <xf numFmtId="0" fontId="5" fillId="4" borderId="0" xfId="1" applyFont="1" applyFill="1"/>
    <xf numFmtId="165" fontId="5" fillId="0" borderId="0" xfId="1" applyNumberFormat="1" applyFont="1" applyFill="1"/>
    <xf numFmtId="0" fontId="5" fillId="0" borderId="0" xfId="0" applyFont="1" applyFill="1" applyBorder="1" applyAlignment="1" applyProtection="1">
      <alignment wrapText="1"/>
    </xf>
    <xf numFmtId="0" fontId="8" fillId="0" borderId="0" xfId="0" applyFont="1" applyFill="1"/>
    <xf numFmtId="165" fontId="8" fillId="0" borderId="0" xfId="0" applyNumberFormat="1" applyFont="1" applyFill="1"/>
    <xf numFmtId="164" fontId="4" fillId="0" borderId="0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homeandgardening.com/catalog/chg_catalog.mvc?cat+select+HTA+004440+CJ25328493" TargetMode="External"/><Relationship Id="rId1" Type="http://schemas.openxmlformats.org/officeDocument/2006/relationships/hyperlink" Target="http://www.gordonbrush.com/stainless-steel/straight-instrument-cleaner-brush-p-1294-l-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7"/>
  <sheetViews>
    <sheetView tabSelected="1" workbookViewId="0">
      <selection activeCell="F40" sqref="F40"/>
    </sheetView>
  </sheetViews>
  <sheetFormatPr defaultRowHeight="14.25"/>
  <cols>
    <col min="1" max="1" width="13.25" style="21" customWidth="1"/>
    <col min="2" max="2" width="38.875" style="21" customWidth="1"/>
    <col min="3" max="3" width="12.625" style="21" customWidth="1"/>
    <col min="4" max="4" width="65.875" style="21" customWidth="1"/>
    <col min="5" max="5" width="11.75" style="21" customWidth="1"/>
    <col min="6" max="6" width="19.375" style="21" customWidth="1"/>
    <col min="7" max="7" width="32.875" style="21" customWidth="1"/>
    <col min="8" max="8" width="16.75" style="21" customWidth="1"/>
    <col min="9" max="9" width="11.125" style="21" customWidth="1"/>
    <col min="10" max="10" width="6" style="21" customWidth="1"/>
    <col min="11" max="11" width="38.75" style="21" customWidth="1"/>
    <col min="12" max="12" width="16.5" style="22" customWidth="1"/>
    <col min="13" max="15" width="11.75" style="21" customWidth="1"/>
    <col min="16" max="1022" width="11.375" style="21" customWidth="1"/>
    <col min="16383" max="16384" width="9" style="21"/>
  </cols>
  <sheetData>
    <row r="1" spans="1:18" s="3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</row>
    <row r="2" spans="1:18" s="3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</row>
    <row r="3" spans="1:18" s="3" customFormat="1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12</v>
      </c>
      <c r="L3" s="2" t="s">
        <v>13</v>
      </c>
      <c r="M3" s="1" t="s">
        <v>14</v>
      </c>
      <c r="N3" s="1" t="s">
        <v>15</v>
      </c>
      <c r="O3" s="1" t="s">
        <v>16</v>
      </c>
      <c r="P3" s="1"/>
      <c r="Q3" s="1"/>
      <c r="R3" s="1"/>
    </row>
    <row r="4" spans="1:18" s="4" customFormat="1">
      <c r="A4" s="4" t="s">
        <v>17</v>
      </c>
      <c r="B4" s="5"/>
      <c r="C4" s="4" t="s">
        <v>18</v>
      </c>
      <c r="D4" s="6" t="s">
        <v>19</v>
      </c>
      <c r="E4" s="4" t="s">
        <v>20</v>
      </c>
      <c r="F4" s="5"/>
      <c r="G4" s="4" t="s">
        <v>20</v>
      </c>
      <c r="H4" s="5"/>
      <c r="I4" s="4">
        <v>1</v>
      </c>
      <c r="J4" s="4" t="s">
        <v>21</v>
      </c>
      <c r="K4" s="5"/>
      <c r="L4" s="7"/>
      <c r="M4" s="5"/>
      <c r="N4" s="5"/>
      <c r="O4" s="5"/>
      <c r="P4" s="5"/>
      <c r="Q4" s="5"/>
      <c r="R4" s="5"/>
    </row>
    <row r="5" spans="1:18" s="4" customFormat="1" ht="12.75">
      <c r="A5" s="4" t="s">
        <v>17</v>
      </c>
      <c r="C5" s="4" t="s">
        <v>22</v>
      </c>
      <c r="D5" s="4" t="s">
        <v>23</v>
      </c>
      <c r="E5" s="4" t="s">
        <v>20</v>
      </c>
      <c r="G5" s="4" t="s">
        <v>20</v>
      </c>
      <c r="I5" s="4">
        <v>1</v>
      </c>
      <c r="J5" s="4" t="s">
        <v>21</v>
      </c>
      <c r="K5" s="4" t="s">
        <v>24</v>
      </c>
      <c r="L5" s="8">
        <v>4</v>
      </c>
    </row>
    <row r="6" spans="1:18" s="4" customFormat="1" ht="12.75">
      <c r="A6" s="4" t="s">
        <v>17</v>
      </c>
      <c r="C6" s="4" t="s">
        <v>25</v>
      </c>
      <c r="D6" s="4" t="s">
        <v>26</v>
      </c>
      <c r="E6" s="4" t="s">
        <v>20</v>
      </c>
      <c r="G6" s="4" t="s">
        <v>20</v>
      </c>
      <c r="I6" s="4">
        <v>1</v>
      </c>
      <c r="J6" s="4" t="s">
        <v>21</v>
      </c>
      <c r="K6" s="4" t="s">
        <v>24</v>
      </c>
      <c r="L6" s="8">
        <v>4</v>
      </c>
    </row>
    <row r="7" spans="1:18" s="4" customFormat="1" ht="12.75">
      <c r="A7" s="4" t="s">
        <v>17</v>
      </c>
      <c r="C7" s="4" t="s">
        <v>27</v>
      </c>
      <c r="D7" s="4" t="s">
        <v>28</v>
      </c>
      <c r="E7" s="4" t="s">
        <v>20</v>
      </c>
      <c r="G7" s="4" t="s">
        <v>20</v>
      </c>
      <c r="H7" s="4" t="s">
        <v>29</v>
      </c>
      <c r="I7" s="4">
        <v>1</v>
      </c>
      <c r="J7" s="4" t="s">
        <v>21</v>
      </c>
      <c r="L7" s="8">
        <v>4</v>
      </c>
    </row>
    <row r="8" spans="1:18" s="4" customFormat="1" ht="12.75">
      <c r="A8" s="4" t="s">
        <v>17</v>
      </c>
      <c r="C8" s="4" t="s">
        <v>30</v>
      </c>
      <c r="D8" s="4" t="s">
        <v>31</v>
      </c>
      <c r="E8" s="4" t="s">
        <v>20</v>
      </c>
      <c r="G8" s="4" t="s">
        <v>20</v>
      </c>
      <c r="I8" s="4">
        <v>1</v>
      </c>
      <c r="J8" s="4" t="s">
        <v>21</v>
      </c>
      <c r="K8" s="4" t="s">
        <v>24</v>
      </c>
      <c r="L8" s="8">
        <v>4</v>
      </c>
    </row>
    <row r="9" spans="1:18" s="9" customFormat="1">
      <c r="A9" s="9" t="s">
        <v>32</v>
      </c>
      <c r="C9" s="9" t="s">
        <v>33</v>
      </c>
      <c r="D9" s="9" t="s">
        <v>34</v>
      </c>
      <c r="G9" s="9" t="s">
        <v>35</v>
      </c>
      <c r="H9" s="10"/>
      <c r="I9" s="9">
        <v>1</v>
      </c>
      <c r="J9" s="9" t="s">
        <v>21</v>
      </c>
      <c r="K9" s="9" t="s">
        <v>36</v>
      </c>
      <c r="L9" s="11" t="s">
        <v>37</v>
      </c>
      <c r="O9" s="9" t="s">
        <v>38</v>
      </c>
      <c r="P9" s="9" t="s">
        <v>39</v>
      </c>
    </row>
    <row r="10" spans="1:18" s="9" customFormat="1">
      <c r="A10" s="9" t="s">
        <v>32</v>
      </c>
      <c r="C10" s="9" t="s">
        <v>40</v>
      </c>
      <c r="D10" s="9" t="s">
        <v>41</v>
      </c>
      <c r="G10" s="9" t="s">
        <v>35</v>
      </c>
      <c r="H10" s="10"/>
      <c r="I10" s="9">
        <v>1</v>
      </c>
      <c r="J10" s="9" t="s">
        <v>21</v>
      </c>
      <c r="K10" s="9" t="s">
        <v>42</v>
      </c>
      <c r="L10" s="11" t="s">
        <v>37</v>
      </c>
      <c r="O10" s="9" t="s">
        <v>38</v>
      </c>
      <c r="P10" s="9" t="s">
        <v>43</v>
      </c>
    </row>
    <row r="11" spans="1:18" s="9" customFormat="1">
      <c r="A11" s="9" t="s">
        <v>32</v>
      </c>
      <c r="C11" s="9" t="s">
        <v>44</v>
      </c>
      <c r="D11" s="9" t="s">
        <v>45</v>
      </c>
      <c r="G11" s="9" t="s">
        <v>35</v>
      </c>
      <c r="H11" s="10"/>
      <c r="I11" s="12">
        <v>4</v>
      </c>
      <c r="J11" s="9" t="s">
        <v>21</v>
      </c>
      <c r="L11" s="11" t="s">
        <v>37</v>
      </c>
      <c r="O11" s="9" t="s">
        <v>46</v>
      </c>
      <c r="P11" s="9" t="s">
        <v>47</v>
      </c>
    </row>
    <row r="12" spans="1:18" s="9" customFormat="1">
      <c r="A12" s="9" t="s">
        <v>32</v>
      </c>
      <c r="C12" s="9" t="s">
        <v>48</v>
      </c>
      <c r="D12" s="9" t="s">
        <v>49</v>
      </c>
      <c r="G12" s="9" t="s">
        <v>35</v>
      </c>
      <c r="H12" s="13"/>
      <c r="I12" s="9">
        <v>3</v>
      </c>
      <c r="J12" s="9" t="s">
        <v>21</v>
      </c>
      <c r="K12" s="9" t="s">
        <v>50</v>
      </c>
      <c r="L12" s="11" t="s">
        <v>37</v>
      </c>
      <c r="O12" s="9" t="s">
        <v>38</v>
      </c>
      <c r="P12" s="9" t="s">
        <v>51</v>
      </c>
    </row>
    <row r="13" spans="1:18" s="9" customFormat="1">
      <c r="A13" s="9" t="s">
        <v>32</v>
      </c>
      <c r="C13" s="9" t="s">
        <v>52</v>
      </c>
      <c r="D13" s="9" t="s">
        <v>53</v>
      </c>
      <c r="G13" s="9" t="s">
        <v>35</v>
      </c>
      <c r="H13" s="10"/>
      <c r="I13" s="9">
        <v>3</v>
      </c>
      <c r="J13" s="9" t="s">
        <v>21</v>
      </c>
      <c r="L13" s="11" t="s">
        <v>37</v>
      </c>
      <c r="O13" s="9" t="s">
        <v>38</v>
      </c>
      <c r="P13" s="9" t="s">
        <v>54</v>
      </c>
    </row>
    <row r="14" spans="1:18" s="9" customFormat="1">
      <c r="A14" s="9" t="s">
        <v>32</v>
      </c>
      <c r="C14" s="9" t="s">
        <v>55</v>
      </c>
      <c r="D14" s="9" t="s">
        <v>56</v>
      </c>
      <c r="G14" s="9" t="s">
        <v>35</v>
      </c>
      <c r="H14" s="10"/>
      <c r="I14" s="9">
        <v>2</v>
      </c>
      <c r="J14" s="9" t="s">
        <v>21</v>
      </c>
      <c r="K14" s="9" t="s">
        <v>57</v>
      </c>
      <c r="L14" s="11" t="s">
        <v>37</v>
      </c>
      <c r="O14" s="9" t="s">
        <v>38</v>
      </c>
      <c r="P14" s="9" t="s">
        <v>58</v>
      </c>
    </row>
    <row r="15" spans="1:18" s="9" customFormat="1">
      <c r="A15" s="9" t="s">
        <v>32</v>
      </c>
      <c r="C15" s="9" t="s">
        <v>59</v>
      </c>
      <c r="D15" s="9" t="s">
        <v>60</v>
      </c>
      <c r="G15" s="9" t="s">
        <v>35</v>
      </c>
      <c r="H15" s="10"/>
      <c r="I15" s="9">
        <v>2</v>
      </c>
      <c r="J15" s="9" t="s">
        <v>21</v>
      </c>
      <c r="K15" s="9" t="s">
        <v>57</v>
      </c>
      <c r="L15" s="11" t="s">
        <v>37</v>
      </c>
      <c r="O15" s="9" t="s">
        <v>38</v>
      </c>
      <c r="P15" s="9" t="s">
        <v>61</v>
      </c>
    </row>
    <row r="16" spans="1:18" s="9" customFormat="1">
      <c r="A16" s="9" t="s">
        <v>32</v>
      </c>
      <c r="C16" s="9" t="s">
        <v>62</v>
      </c>
      <c r="D16" s="9" t="s">
        <v>63</v>
      </c>
      <c r="G16" s="9" t="s">
        <v>35</v>
      </c>
      <c r="H16" s="10"/>
      <c r="I16" s="9">
        <v>2</v>
      </c>
      <c r="J16" s="9" t="s">
        <v>21</v>
      </c>
      <c r="K16" s="9" t="s">
        <v>64</v>
      </c>
      <c r="L16" s="11" t="s">
        <v>37</v>
      </c>
      <c r="O16" s="9" t="s">
        <v>38</v>
      </c>
      <c r="P16" s="9" t="s">
        <v>65</v>
      </c>
    </row>
    <row r="17" spans="1:18" s="3" customFormat="1" ht="12.75">
      <c r="A17" s="3" t="s">
        <v>32</v>
      </c>
      <c r="C17" s="3" t="s">
        <v>66</v>
      </c>
      <c r="D17" s="14" t="s">
        <v>67</v>
      </c>
      <c r="G17" s="3" t="s">
        <v>68</v>
      </c>
      <c r="I17" s="3">
        <v>1</v>
      </c>
      <c r="J17" s="3" t="s">
        <v>21</v>
      </c>
      <c r="K17" s="3" t="s">
        <v>24</v>
      </c>
      <c r="L17" s="16">
        <v>3</v>
      </c>
      <c r="O17" s="3" t="s">
        <v>69</v>
      </c>
    </row>
    <row r="18" spans="1:18" s="9" customFormat="1">
      <c r="A18" s="9" t="s">
        <v>32</v>
      </c>
      <c r="C18" s="9" t="s">
        <v>70</v>
      </c>
      <c r="D18" s="9" t="s">
        <v>71</v>
      </c>
      <c r="G18" s="9" t="s">
        <v>35</v>
      </c>
      <c r="H18" s="10"/>
      <c r="I18" s="9">
        <v>1</v>
      </c>
      <c r="J18" s="9" t="s">
        <v>21</v>
      </c>
      <c r="K18" s="9" t="s">
        <v>72</v>
      </c>
      <c r="L18" s="11" t="s">
        <v>37</v>
      </c>
      <c r="O18" s="9" t="s">
        <v>38</v>
      </c>
      <c r="P18" s="9" t="s">
        <v>73</v>
      </c>
    </row>
    <row r="19" spans="1:18" s="9" customFormat="1">
      <c r="A19" s="9" t="s">
        <v>32</v>
      </c>
      <c r="C19" s="9" t="s">
        <v>74</v>
      </c>
      <c r="D19" s="9" t="s">
        <v>75</v>
      </c>
      <c r="G19" s="9" t="s">
        <v>35</v>
      </c>
      <c r="H19" s="10"/>
      <c r="I19" s="9">
        <v>5</v>
      </c>
      <c r="J19" s="9" t="s">
        <v>21</v>
      </c>
      <c r="K19" s="9" t="s">
        <v>76</v>
      </c>
      <c r="L19" s="11" t="s">
        <v>37</v>
      </c>
      <c r="O19" s="9" t="s">
        <v>38</v>
      </c>
      <c r="P19" s="9" t="s">
        <v>77</v>
      </c>
    </row>
    <row r="20" spans="1:18" s="3" customFormat="1" ht="12.75">
      <c r="A20" s="3" t="s">
        <v>78</v>
      </c>
      <c r="C20" s="3" t="s">
        <v>79</v>
      </c>
      <c r="D20" s="3" t="s">
        <v>80</v>
      </c>
      <c r="G20" s="3" t="s">
        <v>81</v>
      </c>
      <c r="H20" s="3" t="s">
        <v>82</v>
      </c>
      <c r="I20" s="3">
        <v>2</v>
      </c>
      <c r="J20" s="3" t="s">
        <v>21</v>
      </c>
      <c r="K20" s="3" t="s">
        <v>83</v>
      </c>
      <c r="L20" s="16" t="s">
        <v>84</v>
      </c>
      <c r="O20" s="3" t="s">
        <v>85</v>
      </c>
    </row>
    <row r="21" spans="1:18" s="9" customFormat="1">
      <c r="A21" s="9" t="s">
        <v>32</v>
      </c>
      <c r="C21" s="9" t="s">
        <v>86</v>
      </c>
      <c r="D21" s="9" t="s">
        <v>87</v>
      </c>
      <c r="G21" s="9" t="s">
        <v>35</v>
      </c>
      <c r="H21" s="10"/>
      <c r="I21" s="9">
        <v>1</v>
      </c>
      <c r="J21" s="9" t="s">
        <v>21</v>
      </c>
      <c r="K21" s="9" t="s">
        <v>88</v>
      </c>
      <c r="L21" s="11" t="s">
        <v>37</v>
      </c>
      <c r="O21" s="9" t="s">
        <v>46</v>
      </c>
      <c r="P21" s="9" t="s">
        <v>89</v>
      </c>
    </row>
    <row r="22" spans="1:18" s="9" customFormat="1">
      <c r="A22" s="9" t="s">
        <v>32</v>
      </c>
      <c r="C22" s="9" t="s">
        <v>90</v>
      </c>
      <c r="D22" s="9" t="s">
        <v>91</v>
      </c>
      <c r="G22" s="9" t="s">
        <v>35</v>
      </c>
      <c r="H22" s="10"/>
      <c r="I22" s="9">
        <v>1</v>
      </c>
      <c r="J22" s="9" t="s">
        <v>21</v>
      </c>
      <c r="K22" s="9" t="s">
        <v>92</v>
      </c>
      <c r="L22" s="11">
        <v>1</v>
      </c>
      <c r="O22" s="9" t="s">
        <v>93</v>
      </c>
      <c r="P22" s="9" t="s">
        <v>94</v>
      </c>
    </row>
    <row r="23" spans="1:18" s="9" customFormat="1">
      <c r="A23" s="9" t="s">
        <v>32</v>
      </c>
      <c r="C23" s="9" t="s">
        <v>95</v>
      </c>
      <c r="D23" s="9" t="s">
        <v>96</v>
      </c>
      <c r="G23" s="9" t="s">
        <v>35</v>
      </c>
      <c r="H23" s="10"/>
      <c r="I23" s="9">
        <v>1</v>
      </c>
      <c r="J23" s="9" t="s">
        <v>21</v>
      </c>
      <c r="K23" s="9" t="s">
        <v>97</v>
      </c>
      <c r="L23" s="11" t="s">
        <v>37</v>
      </c>
      <c r="O23" s="9" t="s">
        <v>38</v>
      </c>
      <c r="P23" s="9" t="s">
        <v>98</v>
      </c>
    </row>
    <row r="24" spans="1:18" s="17" customFormat="1">
      <c r="A24" s="17" t="s">
        <v>32</v>
      </c>
      <c r="B24" s="18"/>
      <c r="C24" s="18"/>
      <c r="D24" s="17" t="s">
        <v>99</v>
      </c>
      <c r="E24" s="18"/>
      <c r="F24" s="18"/>
      <c r="G24" s="17" t="s">
        <v>38</v>
      </c>
      <c r="H24" s="6" t="s">
        <v>100</v>
      </c>
      <c r="I24" s="18">
        <v>1</v>
      </c>
      <c r="J24" s="18"/>
      <c r="K24" s="18"/>
      <c r="L24" s="19"/>
      <c r="M24" s="18"/>
      <c r="N24" s="18"/>
      <c r="O24" s="18"/>
      <c r="P24" s="18"/>
      <c r="Q24" s="18"/>
      <c r="R24" s="18"/>
    </row>
    <row r="25" spans="1:18" s="3" customFormat="1" ht="11.65" customHeight="1">
      <c r="A25" s="3" t="s">
        <v>78</v>
      </c>
      <c r="C25" s="20" t="s">
        <v>101</v>
      </c>
      <c r="D25" s="3" t="s">
        <v>102</v>
      </c>
      <c r="E25" s="3" t="s">
        <v>20</v>
      </c>
      <c r="G25" s="3" t="s">
        <v>20</v>
      </c>
      <c r="I25" s="3">
        <v>1</v>
      </c>
      <c r="J25" s="3" t="s">
        <v>21</v>
      </c>
      <c r="L25" s="16" t="s">
        <v>103</v>
      </c>
    </row>
    <row r="27" spans="1:18">
      <c r="A27" s="3" t="s">
        <v>104</v>
      </c>
      <c r="B27" s="3"/>
      <c r="C27" s="3" t="s">
        <v>105</v>
      </c>
      <c r="D27" s="14" t="s">
        <v>106</v>
      </c>
      <c r="E27" s="3"/>
      <c r="F27" s="3"/>
      <c r="G27" s="3" t="s">
        <v>107</v>
      </c>
      <c r="H27" s="3"/>
      <c r="I27" s="3">
        <v>1</v>
      </c>
      <c r="J27" s="3" t="s">
        <v>21</v>
      </c>
      <c r="L27" s="22">
        <v>3</v>
      </c>
      <c r="M27" s="3"/>
    </row>
    <row r="28" spans="1:18">
      <c r="A28" s="3"/>
      <c r="B28" s="3"/>
      <c r="C28" s="3"/>
      <c r="D28" s="23" t="s">
        <v>108</v>
      </c>
      <c r="E28" s="3"/>
      <c r="F28" s="3"/>
      <c r="G28" s="3"/>
      <c r="H28" s="3"/>
      <c r="I28" s="3"/>
      <c r="J28" s="3"/>
      <c r="M28" s="3"/>
    </row>
    <row r="29" spans="1:18">
      <c r="A29" s="3"/>
      <c r="B29" s="3"/>
      <c r="C29" s="3"/>
      <c r="D29" s="23" t="s">
        <v>109</v>
      </c>
      <c r="E29" s="3"/>
      <c r="F29" s="3"/>
      <c r="G29" s="3"/>
      <c r="H29" s="3"/>
      <c r="I29" s="3"/>
      <c r="J29" s="3"/>
      <c r="M29" s="3"/>
    </row>
    <row r="30" spans="1:18">
      <c r="A30" s="3"/>
      <c r="B30" s="3"/>
      <c r="C30" s="3"/>
      <c r="D30" s="23" t="s">
        <v>110</v>
      </c>
      <c r="E30" s="3"/>
      <c r="F30" s="3"/>
      <c r="G30" s="3"/>
      <c r="H30" s="3"/>
      <c r="I30" s="3"/>
      <c r="J30" s="3"/>
      <c r="M30" s="3"/>
    </row>
    <row r="31" spans="1:18">
      <c r="B31" s="24"/>
      <c r="C31" s="24"/>
      <c r="D31" s="24"/>
    </row>
    <row r="32" spans="1:18">
      <c r="A32" s="25"/>
      <c r="D32" s="26" t="s">
        <v>111</v>
      </c>
      <c r="I32" s="25"/>
    </row>
    <row r="33" spans="1:10">
      <c r="A33" s="3"/>
      <c r="B33" s="3"/>
      <c r="C33" s="3"/>
      <c r="D33" s="28" t="s">
        <v>112</v>
      </c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9" spans="1:10">
      <c r="A39" s="25"/>
      <c r="I39" s="25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6" spans="1:10">
      <c r="A46" s="25"/>
      <c r="I46" s="25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53" spans="1:10">
      <c r="A53" s="25"/>
      <c r="I53" s="25"/>
    </row>
    <row r="54" spans="1:10"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D55" s="3"/>
      <c r="E55" s="3"/>
      <c r="F55" s="3"/>
      <c r="G55" s="3"/>
      <c r="H55" s="3"/>
      <c r="I55" s="3"/>
      <c r="J55" s="3"/>
    </row>
    <row r="56" spans="1:10">
      <c r="D56" s="3"/>
      <c r="E56" s="3"/>
      <c r="F56" s="3"/>
      <c r="G56" s="3"/>
      <c r="H56" s="3"/>
      <c r="I56" s="3"/>
      <c r="J56" s="3"/>
    </row>
    <row r="60" spans="1:10">
      <c r="A60" s="25"/>
      <c r="I60" s="25"/>
    </row>
    <row r="61" spans="1:10"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D62" s="3"/>
      <c r="E62" s="3"/>
      <c r="F62" s="3"/>
      <c r="G62" s="3"/>
      <c r="H62" s="3"/>
      <c r="I62" s="3"/>
      <c r="J62" s="3"/>
    </row>
    <row r="63" spans="1:10">
      <c r="D63" s="3"/>
      <c r="E63" s="3"/>
      <c r="F63" s="3"/>
      <c r="G63" s="3"/>
      <c r="H63" s="3"/>
      <c r="I63" s="3"/>
      <c r="J63" s="3"/>
    </row>
    <row r="67" spans="1:11">
      <c r="A67" s="25"/>
      <c r="I67" s="25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1">
      <c r="A70" s="3"/>
      <c r="B70" s="3"/>
      <c r="C70" s="3"/>
      <c r="D70" s="3"/>
      <c r="E70" s="3"/>
      <c r="F70" s="3"/>
      <c r="G70" s="3"/>
      <c r="H70" s="30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1"/>
      <c r="F73" s="3"/>
      <c r="G73" s="3"/>
      <c r="H73" s="3"/>
      <c r="I73" s="3"/>
      <c r="J73" s="3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1">
      <c r="A80" s="3"/>
      <c r="B80" s="3"/>
      <c r="C80" s="3"/>
      <c r="D80" s="3"/>
      <c r="E80" s="3"/>
      <c r="F80" s="3"/>
      <c r="G80" s="3"/>
      <c r="H80" s="31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1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1"/>
      <c r="I82" s="3"/>
      <c r="J82" s="3"/>
    </row>
    <row r="83" spans="1:10"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1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8" spans="1:10">
      <c r="A88" s="25"/>
      <c r="I88" s="25"/>
    </row>
    <row r="89" spans="1:10">
      <c r="A89" s="3"/>
      <c r="B89" s="3"/>
      <c r="C89" s="3"/>
      <c r="D89" s="3"/>
      <c r="E89" s="3"/>
      <c r="F89" s="3"/>
      <c r="G89" s="3"/>
      <c r="H89" s="30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5" spans="1:10">
      <c r="A95" s="24"/>
    </row>
    <row r="96" spans="1:10">
      <c r="A96" s="25"/>
      <c r="I96" s="25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101" spans="1:10">
      <c r="A101" s="25"/>
      <c r="I101" s="25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5" spans="1:10">
      <c r="A105" s="25"/>
      <c r="I105" s="25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9" spans="1:10">
      <c r="A109" s="25"/>
      <c r="I109" s="25"/>
    </row>
    <row r="112" spans="1:10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2">
      <c r="A113" s="25"/>
      <c r="I113" s="25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2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2">
      <c r="A121" s="25"/>
      <c r="I121" s="25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6" spans="1:12">
      <c r="A126" s="25"/>
      <c r="I126" s="25"/>
    </row>
    <row r="127" spans="1:12" s="3" customFormat="1" ht="12.75">
      <c r="L127" s="16"/>
    </row>
    <row r="128" spans="1:12" s="3" customFormat="1">
      <c r="C128" s="24"/>
      <c r="L128" s="16"/>
    </row>
    <row r="129" spans="1:12" s="3" customFormat="1">
      <c r="C129" s="24"/>
      <c r="L129" s="16"/>
    </row>
    <row r="130" spans="1:12">
      <c r="D130" s="3"/>
      <c r="E130" s="3"/>
      <c r="F130" s="3"/>
      <c r="G130" s="3"/>
      <c r="H130" s="3"/>
      <c r="I130" s="3"/>
      <c r="J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3" spans="1:1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2" s="3" customFormat="1" ht="12.75">
      <c r="A134" s="25"/>
      <c r="B134" s="21"/>
      <c r="C134" s="21"/>
      <c r="D134" s="21"/>
      <c r="E134" s="21"/>
      <c r="F134" s="21"/>
      <c r="G134" s="21"/>
      <c r="H134" s="21"/>
      <c r="I134" s="25"/>
      <c r="J134" s="21"/>
      <c r="K134" s="21"/>
      <c r="L134" s="16"/>
    </row>
    <row r="135" spans="1:12" s="3" customFormat="1">
      <c r="C135" s="24"/>
      <c r="L135" s="16"/>
    </row>
    <row r="136" spans="1:12" s="3" customFormat="1">
      <c r="C136" s="24"/>
      <c r="L136" s="16"/>
    </row>
    <row r="137" spans="1:12" s="3" customFormat="1">
      <c r="C137" s="24"/>
      <c r="L137" s="16"/>
    </row>
    <row r="138" spans="1:12">
      <c r="A138" s="3"/>
      <c r="B138" s="3"/>
      <c r="C138" s="24"/>
      <c r="D138" s="3"/>
      <c r="E138" s="3"/>
      <c r="F138" s="3"/>
      <c r="G138" s="3"/>
      <c r="H138" s="3"/>
      <c r="I138" s="3"/>
      <c r="J138" s="3"/>
      <c r="K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3" spans="1:12">
      <c r="A143" s="25"/>
      <c r="I143" s="25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</sheetData>
  <pageMargins left="0.75000000000000011" right="0.75000000000000011" top="1" bottom="1" header="1" footer="1"/>
  <pageSetup paperSize="0" scale="60" fitToWidth="0" fitToHeight="0" orientation="landscape" cellComments="asDisplayed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2"/>
  <sheetViews>
    <sheetView workbookViewId="0"/>
  </sheetViews>
  <sheetFormatPr defaultRowHeight="12.2"/>
  <cols>
    <col min="1" max="1" width="28.875" style="21" customWidth="1"/>
    <col min="2" max="2" width="20.5" style="21" customWidth="1"/>
    <col min="3" max="3" width="12.625" style="21" customWidth="1"/>
    <col min="4" max="4" width="55.625" style="21" customWidth="1"/>
    <col min="5" max="5" width="11.75" style="21" customWidth="1"/>
    <col min="6" max="6" width="12.875" style="21" customWidth="1"/>
    <col min="7" max="7" width="14" style="21" customWidth="1"/>
    <col min="8" max="8" width="15.75" style="21" customWidth="1"/>
    <col min="9" max="9" width="7.75" style="21" customWidth="1"/>
    <col min="10" max="10" width="6" style="21" customWidth="1"/>
    <col min="11" max="13" width="11.75" style="21" customWidth="1"/>
    <col min="14" max="14" width="16.5" style="22" customWidth="1"/>
    <col min="15" max="17" width="11.75" style="21" customWidth="1"/>
    <col min="18" max="1024" width="11.375" style="21" customWidth="1"/>
  </cols>
  <sheetData>
    <row r="1" spans="1:20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/>
      <c r="S1" s="1"/>
      <c r="T1" s="1"/>
    </row>
    <row r="2" spans="1:20" ht="14.25">
      <c r="A2" s="25" t="s">
        <v>113</v>
      </c>
      <c r="C2" s="21" t="s">
        <v>114</v>
      </c>
      <c r="I2" s="25">
        <v>1</v>
      </c>
      <c r="L2" s="27">
        <f>SUM(L3:L7)</f>
        <v>6.34</v>
      </c>
      <c r="N2" s="22">
        <v>4</v>
      </c>
    </row>
    <row r="3" spans="1:20" s="3" customFormat="1" ht="12.75">
      <c r="A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>
        <v>8</v>
      </c>
      <c r="J3" s="3" t="s">
        <v>21</v>
      </c>
      <c r="K3" s="15">
        <v>4.9950000000000001E-2</v>
      </c>
      <c r="L3" s="15"/>
      <c r="N3" s="16">
        <v>1</v>
      </c>
      <c r="O3" s="3" t="s">
        <v>121</v>
      </c>
      <c r="Q3" s="3" t="s">
        <v>122</v>
      </c>
    </row>
    <row r="4" spans="1:20" s="3" customFormat="1" ht="12.75">
      <c r="A4" s="3" t="s">
        <v>115</v>
      </c>
      <c r="D4" s="3" t="s">
        <v>123</v>
      </c>
      <c r="E4" s="3" t="s">
        <v>124</v>
      </c>
      <c r="F4" s="3">
        <v>50579404</v>
      </c>
      <c r="G4" s="3" t="s">
        <v>119</v>
      </c>
      <c r="H4" s="3" t="s">
        <v>125</v>
      </c>
      <c r="I4" s="3">
        <v>2</v>
      </c>
      <c r="J4" s="3" t="s">
        <v>21</v>
      </c>
      <c r="K4" s="15">
        <v>0.28999999999999998</v>
      </c>
      <c r="L4" s="15"/>
      <c r="N4" s="16" t="s">
        <v>37</v>
      </c>
      <c r="O4" s="3" t="s">
        <v>121</v>
      </c>
      <c r="Q4" s="3" t="s">
        <v>126</v>
      </c>
    </row>
    <row r="5" spans="1:20" ht="14.25">
      <c r="A5" s="21" t="s">
        <v>115</v>
      </c>
      <c r="D5" s="21" t="s">
        <v>127</v>
      </c>
      <c r="G5" s="21" t="s">
        <v>119</v>
      </c>
      <c r="H5" s="21" t="s">
        <v>128</v>
      </c>
      <c r="I5" s="21">
        <v>1</v>
      </c>
      <c r="J5" s="21" t="s">
        <v>21</v>
      </c>
      <c r="K5" s="21">
        <v>0.10672</v>
      </c>
      <c r="L5" s="15"/>
    </row>
    <row r="6" spans="1:20" ht="14.25">
      <c r="A6" s="21" t="s">
        <v>115</v>
      </c>
      <c r="D6" s="21" t="s">
        <v>129</v>
      </c>
      <c r="I6" s="21">
        <v>400</v>
      </c>
      <c r="J6" s="21" t="s">
        <v>130</v>
      </c>
      <c r="K6" s="21">
        <v>0.01</v>
      </c>
      <c r="L6" s="15"/>
    </row>
    <row r="7" spans="1:20" ht="14.25">
      <c r="A7" s="21" t="s">
        <v>131</v>
      </c>
      <c r="D7" s="21" t="s">
        <v>132</v>
      </c>
      <c r="G7" s="21" t="s">
        <v>107</v>
      </c>
      <c r="I7" s="21">
        <v>1</v>
      </c>
      <c r="J7" s="21" t="s">
        <v>21</v>
      </c>
      <c r="K7" s="21">
        <v>0.01</v>
      </c>
      <c r="L7" s="15">
        <v>6.34</v>
      </c>
      <c r="M7" s="21">
        <f>(L7*I2)</f>
        <v>6.34</v>
      </c>
    </row>
    <row r="8" spans="1:20" ht="14.25">
      <c r="B8" s="24"/>
      <c r="C8" s="24"/>
      <c r="L8" s="15">
        <f>K8*I8</f>
        <v>0</v>
      </c>
    </row>
    <row r="9" spans="1:20" ht="14.25">
      <c r="A9" s="25" t="s">
        <v>133</v>
      </c>
      <c r="C9" s="21" t="s">
        <v>134</v>
      </c>
      <c r="I9" s="25">
        <v>1</v>
      </c>
      <c r="L9" s="27">
        <f>SUM(L10:L14)</f>
        <v>6.59</v>
      </c>
      <c r="N9" s="22">
        <v>4</v>
      </c>
    </row>
    <row r="10" spans="1:20" ht="14.25">
      <c r="A10" s="3" t="s">
        <v>115</v>
      </c>
      <c r="B10" s="3"/>
      <c r="C10" s="3"/>
      <c r="D10" s="3" t="s">
        <v>116</v>
      </c>
      <c r="E10" s="3" t="s">
        <v>117</v>
      </c>
      <c r="F10" s="3" t="s">
        <v>118</v>
      </c>
      <c r="G10" s="3" t="s">
        <v>119</v>
      </c>
      <c r="H10" s="3" t="s">
        <v>120</v>
      </c>
      <c r="I10" s="3">
        <v>8</v>
      </c>
      <c r="J10" s="3" t="s">
        <v>21</v>
      </c>
      <c r="K10" s="15">
        <v>4.9950000000000001E-2</v>
      </c>
      <c r="L10" s="15"/>
    </row>
    <row r="11" spans="1:20" ht="14.25">
      <c r="A11" s="3" t="s">
        <v>115</v>
      </c>
      <c r="B11" s="3"/>
      <c r="C11" s="3"/>
      <c r="D11" s="3" t="s">
        <v>123</v>
      </c>
      <c r="E11" s="3" t="s">
        <v>124</v>
      </c>
      <c r="F11" s="3">
        <v>50579404</v>
      </c>
      <c r="G11" s="3" t="s">
        <v>119</v>
      </c>
      <c r="H11" s="3" t="s">
        <v>125</v>
      </c>
      <c r="I11" s="3">
        <v>2</v>
      </c>
      <c r="J11" s="3" t="s">
        <v>21</v>
      </c>
      <c r="K11" s="15">
        <v>0.28999999999999998</v>
      </c>
      <c r="L11" s="15"/>
    </row>
    <row r="12" spans="1:20" ht="14.25">
      <c r="A12" s="21" t="s">
        <v>115</v>
      </c>
      <c r="D12" s="21" t="s">
        <v>127</v>
      </c>
      <c r="G12" s="21" t="s">
        <v>119</v>
      </c>
      <c r="H12" s="21" t="s">
        <v>128</v>
      </c>
      <c r="I12" s="21">
        <v>1</v>
      </c>
      <c r="J12" s="21" t="s">
        <v>21</v>
      </c>
      <c r="K12" s="21">
        <v>0.10672</v>
      </c>
      <c r="L12" s="15"/>
    </row>
    <row r="13" spans="1:20" ht="14.25">
      <c r="A13" s="21" t="s">
        <v>115</v>
      </c>
      <c r="D13" s="21" t="s">
        <v>129</v>
      </c>
      <c r="I13" s="21">
        <v>470</v>
      </c>
      <c r="J13" s="21" t="s">
        <v>130</v>
      </c>
      <c r="K13" s="21">
        <v>0.01</v>
      </c>
      <c r="L13" s="15"/>
    </row>
    <row r="14" spans="1:20" ht="14.25">
      <c r="A14" s="21" t="s">
        <v>131</v>
      </c>
      <c r="D14" s="21" t="s">
        <v>132</v>
      </c>
      <c r="G14" s="21" t="s">
        <v>107</v>
      </c>
      <c r="I14" s="21">
        <v>1</v>
      </c>
      <c r="J14" s="21" t="s">
        <v>21</v>
      </c>
      <c r="K14" s="21">
        <v>0.01</v>
      </c>
      <c r="L14" s="15">
        <v>6.59</v>
      </c>
      <c r="M14" s="21">
        <f>(L14*I9)</f>
        <v>6.59</v>
      </c>
    </row>
    <row r="15" spans="1:20" ht="14.25">
      <c r="L15" s="15">
        <f>K15*I15</f>
        <v>0</v>
      </c>
    </row>
    <row r="16" spans="1:20" ht="14.25">
      <c r="A16" s="25" t="s">
        <v>135</v>
      </c>
      <c r="C16" s="21" t="s">
        <v>136</v>
      </c>
      <c r="I16" s="25">
        <v>1</v>
      </c>
      <c r="L16" s="27">
        <f>SUM(L17:L21)</f>
        <v>6.64</v>
      </c>
      <c r="N16" s="22">
        <v>4</v>
      </c>
    </row>
    <row r="17" spans="1:14" ht="14.25">
      <c r="A17" s="3" t="s">
        <v>115</v>
      </c>
      <c r="B17" s="3"/>
      <c r="C17" s="3"/>
      <c r="D17" s="3" t="s">
        <v>116</v>
      </c>
      <c r="E17" s="3" t="s">
        <v>117</v>
      </c>
      <c r="F17" s="3" t="s">
        <v>118</v>
      </c>
      <c r="G17" s="3" t="s">
        <v>119</v>
      </c>
      <c r="H17" s="3" t="s">
        <v>120</v>
      </c>
      <c r="I17" s="3">
        <v>8</v>
      </c>
      <c r="J17" s="3" t="s">
        <v>21</v>
      </c>
      <c r="K17" s="15">
        <v>4.9950000000000001E-2</v>
      </c>
      <c r="L17" s="15"/>
    </row>
    <row r="18" spans="1:14" ht="14.25">
      <c r="A18" s="3" t="s">
        <v>115</v>
      </c>
      <c r="B18" s="3"/>
      <c r="C18" s="3"/>
      <c r="D18" s="3" t="s">
        <v>123</v>
      </c>
      <c r="E18" s="3" t="s">
        <v>124</v>
      </c>
      <c r="F18" s="3">
        <v>50579404</v>
      </c>
      <c r="G18" s="3" t="s">
        <v>119</v>
      </c>
      <c r="H18" s="3" t="s">
        <v>125</v>
      </c>
      <c r="I18" s="3">
        <v>2</v>
      </c>
      <c r="J18" s="3" t="s">
        <v>21</v>
      </c>
      <c r="K18" s="15">
        <v>0.28999999999999998</v>
      </c>
      <c r="L18" s="15"/>
    </row>
    <row r="19" spans="1:14" ht="14.25">
      <c r="A19" s="21" t="s">
        <v>115</v>
      </c>
      <c r="D19" s="21" t="s">
        <v>127</v>
      </c>
      <c r="G19" s="21" t="s">
        <v>119</v>
      </c>
      <c r="H19" s="21" t="s">
        <v>128</v>
      </c>
      <c r="I19" s="21">
        <v>1</v>
      </c>
      <c r="J19" s="21" t="s">
        <v>21</v>
      </c>
      <c r="K19" s="21">
        <v>0.10672</v>
      </c>
      <c r="L19" s="15"/>
    </row>
    <row r="20" spans="1:14" ht="14.25">
      <c r="A20" s="21" t="s">
        <v>115</v>
      </c>
      <c r="D20" s="21" t="s">
        <v>129</v>
      </c>
      <c r="I20" s="21">
        <v>590</v>
      </c>
      <c r="J20" s="21" t="s">
        <v>130</v>
      </c>
      <c r="K20" s="21">
        <v>0.01</v>
      </c>
      <c r="L20" s="15"/>
    </row>
    <row r="21" spans="1:14" ht="14.25">
      <c r="A21" s="21" t="s">
        <v>131</v>
      </c>
      <c r="D21" s="21" t="s">
        <v>132</v>
      </c>
      <c r="G21" s="21" t="s">
        <v>107</v>
      </c>
      <c r="I21" s="21">
        <v>1</v>
      </c>
      <c r="J21" s="21" t="s">
        <v>21</v>
      </c>
      <c r="K21" s="21">
        <v>0.01</v>
      </c>
      <c r="L21" s="15">
        <v>6.64</v>
      </c>
      <c r="M21" s="21">
        <f>(L21*I16)</f>
        <v>6.64</v>
      </c>
    </row>
    <row r="22" spans="1:14" ht="14.25">
      <c r="L22" s="15">
        <f>K22*I22</f>
        <v>0</v>
      </c>
    </row>
    <row r="23" spans="1:14" ht="14.25">
      <c r="A23" s="25" t="s">
        <v>137</v>
      </c>
      <c r="C23" s="21" t="s">
        <v>138</v>
      </c>
      <c r="I23" s="25">
        <v>1</v>
      </c>
      <c r="L23" s="27">
        <f>SUM(L24:L28)</f>
        <v>7.63</v>
      </c>
      <c r="N23" s="22">
        <v>4</v>
      </c>
    </row>
    <row r="24" spans="1:14" ht="14.25">
      <c r="A24" s="3" t="s">
        <v>115</v>
      </c>
      <c r="B24" s="3"/>
      <c r="C24" s="3"/>
      <c r="D24" s="3" t="s">
        <v>116</v>
      </c>
      <c r="E24" s="3" t="s">
        <v>117</v>
      </c>
      <c r="F24" s="3" t="s">
        <v>118</v>
      </c>
      <c r="G24" s="3" t="s">
        <v>119</v>
      </c>
      <c r="H24" s="3" t="s">
        <v>120</v>
      </c>
      <c r="I24" s="3">
        <v>8</v>
      </c>
      <c r="J24" s="3" t="s">
        <v>21</v>
      </c>
      <c r="K24" s="15">
        <v>4.9950000000000001E-2</v>
      </c>
      <c r="L24" s="15"/>
    </row>
    <row r="25" spans="1:14" ht="14.25">
      <c r="A25" s="3" t="s">
        <v>115</v>
      </c>
      <c r="B25" s="3"/>
      <c r="C25" s="3"/>
      <c r="D25" s="3" t="s">
        <v>123</v>
      </c>
      <c r="E25" s="3" t="s">
        <v>124</v>
      </c>
      <c r="F25" s="3">
        <v>50579404</v>
      </c>
      <c r="G25" s="3" t="s">
        <v>119</v>
      </c>
      <c r="H25" s="3" t="s">
        <v>125</v>
      </c>
      <c r="I25" s="3">
        <v>2</v>
      </c>
      <c r="J25" s="3" t="s">
        <v>21</v>
      </c>
      <c r="K25" s="15">
        <v>0.28999999999999998</v>
      </c>
      <c r="L25" s="15"/>
    </row>
    <row r="26" spans="1:14" ht="14.25">
      <c r="A26" s="21" t="s">
        <v>115</v>
      </c>
      <c r="D26" s="21" t="s">
        <v>127</v>
      </c>
      <c r="G26" s="21" t="s">
        <v>119</v>
      </c>
      <c r="H26" s="21" t="s">
        <v>128</v>
      </c>
      <c r="I26" s="21">
        <v>1</v>
      </c>
      <c r="J26" s="21" t="s">
        <v>21</v>
      </c>
      <c r="K26" s="21">
        <v>0.10672</v>
      </c>
      <c r="L26" s="15"/>
    </row>
    <row r="27" spans="1:14" ht="14.25">
      <c r="A27" s="21" t="s">
        <v>115</v>
      </c>
      <c r="D27" s="21" t="s">
        <v>129</v>
      </c>
      <c r="I27" s="21">
        <v>1300</v>
      </c>
      <c r="J27" s="21" t="s">
        <v>130</v>
      </c>
      <c r="K27" s="21">
        <v>0.01</v>
      </c>
      <c r="L27" s="15"/>
    </row>
    <row r="28" spans="1:14" ht="14.25">
      <c r="A28" s="21" t="s">
        <v>131</v>
      </c>
      <c r="D28" s="21" t="s">
        <v>132</v>
      </c>
      <c r="G28" s="21" t="s">
        <v>107</v>
      </c>
      <c r="I28" s="21">
        <v>1</v>
      </c>
      <c r="J28" s="21" t="s">
        <v>21</v>
      </c>
      <c r="K28" s="21">
        <v>0.01</v>
      </c>
      <c r="L28" s="15">
        <v>7.63</v>
      </c>
      <c r="M28" s="21">
        <f>(L28*I23)</f>
        <v>7.63</v>
      </c>
    </row>
    <row r="29" spans="1:14" ht="14.25"/>
    <row r="30" spans="1:14" ht="14.25">
      <c r="A30" s="25" t="s">
        <v>139</v>
      </c>
      <c r="C30" s="21" t="s">
        <v>140</v>
      </c>
      <c r="I30" s="25">
        <v>1</v>
      </c>
      <c r="L30" s="27">
        <f>SUM(L31:L35)</f>
        <v>12.3</v>
      </c>
      <c r="N30" s="22">
        <v>4</v>
      </c>
    </row>
    <row r="31" spans="1:14" ht="14.25">
      <c r="A31" s="21" t="s">
        <v>115</v>
      </c>
      <c r="B31" s="3"/>
      <c r="C31" s="3"/>
      <c r="D31" s="3" t="s">
        <v>141</v>
      </c>
      <c r="E31" s="24"/>
      <c r="F31" s="24"/>
      <c r="G31" s="3" t="s">
        <v>142</v>
      </c>
      <c r="H31" s="3" t="s">
        <v>143</v>
      </c>
      <c r="I31" s="3">
        <v>1</v>
      </c>
      <c r="J31" s="3" t="s">
        <v>21</v>
      </c>
      <c r="K31" s="15">
        <v>7.78</v>
      </c>
      <c r="L31" s="15">
        <f>SUM(K31*I31)</f>
        <v>7.78</v>
      </c>
    </row>
    <row r="32" spans="1:14" ht="14.25">
      <c r="A32" s="21" t="s">
        <v>115</v>
      </c>
      <c r="D32" s="3" t="s">
        <v>116</v>
      </c>
      <c r="E32" s="3" t="s">
        <v>117</v>
      </c>
      <c r="F32" s="3" t="s">
        <v>118</v>
      </c>
      <c r="G32" s="3" t="s">
        <v>119</v>
      </c>
      <c r="H32" s="3" t="s">
        <v>120</v>
      </c>
      <c r="I32" s="3">
        <v>4</v>
      </c>
      <c r="J32" s="3" t="s">
        <v>21</v>
      </c>
      <c r="K32" s="15">
        <v>4.9950000000000001E-2</v>
      </c>
      <c r="L32" s="15"/>
    </row>
    <row r="33" spans="1:14" ht="14.25">
      <c r="A33" s="21" t="s">
        <v>115</v>
      </c>
      <c r="D33" s="3" t="s">
        <v>123</v>
      </c>
      <c r="E33" s="3" t="s">
        <v>124</v>
      </c>
      <c r="F33" s="3">
        <v>50579404</v>
      </c>
      <c r="G33" s="3" t="s">
        <v>119</v>
      </c>
      <c r="H33" s="3" t="s">
        <v>125</v>
      </c>
      <c r="I33" s="3">
        <v>1</v>
      </c>
      <c r="J33" s="3" t="s">
        <v>21</v>
      </c>
      <c r="K33" s="15">
        <v>0.28999999999999998</v>
      </c>
      <c r="L33" s="15"/>
    </row>
    <row r="34" spans="1:14" ht="14.25">
      <c r="A34" s="21" t="s">
        <v>115</v>
      </c>
      <c r="D34" s="21" t="s">
        <v>144</v>
      </c>
      <c r="G34" s="21" t="s">
        <v>93</v>
      </c>
      <c r="H34" s="21" t="s">
        <v>145</v>
      </c>
      <c r="I34" s="21">
        <v>90</v>
      </c>
      <c r="J34" s="21" t="s">
        <v>130</v>
      </c>
      <c r="K34" s="29">
        <f>(16.88/1219.2)</f>
        <v>1.3845144356955379E-2</v>
      </c>
      <c r="L34" s="15"/>
    </row>
    <row r="35" spans="1:14" ht="14.25">
      <c r="A35" s="21" t="s">
        <v>131</v>
      </c>
      <c r="G35" s="21" t="s">
        <v>107</v>
      </c>
      <c r="I35" s="21">
        <v>1</v>
      </c>
      <c r="J35" s="21" t="s">
        <v>21</v>
      </c>
      <c r="K35" s="21">
        <v>0.01</v>
      </c>
      <c r="L35" s="15">
        <v>4.5199999999999996</v>
      </c>
      <c r="M35" s="21">
        <f>(L35*I30)</f>
        <v>4.5199999999999996</v>
      </c>
    </row>
    <row r="36" spans="1:14" ht="14.25">
      <c r="L36" s="15"/>
    </row>
    <row r="37" spans="1:14" ht="14.25">
      <c r="A37" s="25" t="s">
        <v>146</v>
      </c>
      <c r="C37" s="21" t="s">
        <v>105</v>
      </c>
      <c r="I37" s="25">
        <v>4</v>
      </c>
      <c r="L37" s="27">
        <f>(SUM(L38:L42))</f>
        <v>11.65</v>
      </c>
      <c r="N37" s="22">
        <v>4</v>
      </c>
    </row>
    <row r="38" spans="1:14" ht="14.25">
      <c r="A38" s="21" t="s">
        <v>115</v>
      </c>
      <c r="B38" s="3"/>
      <c r="C38" s="3"/>
      <c r="D38" s="3" t="s">
        <v>147</v>
      </c>
      <c r="E38" s="24"/>
      <c r="F38" s="24"/>
      <c r="G38" s="3" t="s">
        <v>142</v>
      </c>
      <c r="H38" s="3" t="s">
        <v>143</v>
      </c>
      <c r="I38" s="3">
        <v>1</v>
      </c>
      <c r="J38" s="3" t="s">
        <v>21</v>
      </c>
      <c r="K38" s="15">
        <v>7.78</v>
      </c>
      <c r="L38" s="15">
        <f>SUM(K38*I38)</f>
        <v>7.78</v>
      </c>
    </row>
    <row r="39" spans="1:14" ht="14.25">
      <c r="A39" s="21" t="s">
        <v>115</v>
      </c>
      <c r="D39" s="3" t="s">
        <v>148</v>
      </c>
      <c r="E39" s="3" t="s">
        <v>124</v>
      </c>
      <c r="F39" s="3" t="s">
        <v>149</v>
      </c>
      <c r="G39" s="3" t="s">
        <v>119</v>
      </c>
      <c r="H39" s="3" t="s">
        <v>150</v>
      </c>
      <c r="I39" s="3">
        <v>4</v>
      </c>
      <c r="J39" s="3" t="s">
        <v>21</v>
      </c>
      <c r="K39" s="15">
        <v>0.11</v>
      </c>
      <c r="L39" s="15"/>
    </row>
    <row r="40" spans="1:14" ht="14.25">
      <c r="A40" s="21" t="s">
        <v>115</v>
      </c>
      <c r="D40" s="3" t="s">
        <v>151</v>
      </c>
      <c r="E40" s="3" t="s">
        <v>124</v>
      </c>
      <c r="F40" s="3">
        <v>701070003</v>
      </c>
      <c r="G40" s="3" t="s">
        <v>119</v>
      </c>
      <c r="H40" s="3" t="s">
        <v>152</v>
      </c>
      <c r="I40" s="3">
        <v>1</v>
      </c>
      <c r="J40" s="3" t="s">
        <v>21</v>
      </c>
      <c r="K40" s="15">
        <v>0.51219999999999999</v>
      </c>
      <c r="L40" s="15"/>
    </row>
    <row r="41" spans="1:14" ht="14.25">
      <c r="A41" s="21" t="s">
        <v>115</v>
      </c>
      <c r="D41" s="21" t="s">
        <v>153</v>
      </c>
      <c r="G41" s="21" t="s">
        <v>93</v>
      </c>
      <c r="H41" s="21" t="s">
        <v>145</v>
      </c>
      <c r="I41" s="21">
        <v>50</v>
      </c>
      <c r="J41" s="21" t="s">
        <v>130</v>
      </c>
      <c r="K41" s="29">
        <f>(16.88/1219.2)</f>
        <v>1.3845144356955379E-2</v>
      </c>
      <c r="L41" s="15"/>
    </row>
    <row r="42" spans="1:14" ht="14.25">
      <c r="A42" s="21" t="s">
        <v>131</v>
      </c>
      <c r="G42" s="21" t="s">
        <v>107</v>
      </c>
      <c r="I42" s="21">
        <v>1</v>
      </c>
      <c r="J42" s="21" t="s">
        <v>21</v>
      </c>
      <c r="K42" s="21">
        <v>0.01</v>
      </c>
      <c r="L42" s="15">
        <v>3.87</v>
      </c>
      <c r="M42" s="21">
        <f>(L42*I37)</f>
        <v>15.48</v>
      </c>
    </row>
    <row r="43" spans="1:14" ht="14.25"/>
    <row r="44" spans="1:14" ht="14.25">
      <c r="A44" s="25" t="s">
        <v>154</v>
      </c>
      <c r="C44" s="21" t="s">
        <v>155</v>
      </c>
      <c r="I44" s="25">
        <v>1</v>
      </c>
      <c r="L44" s="27">
        <f>SUM(L45:L63)</f>
        <v>56.878717460317461</v>
      </c>
      <c r="N44" s="22">
        <v>4</v>
      </c>
    </row>
    <row r="45" spans="1:14" ht="14.25">
      <c r="A45" s="3" t="s">
        <v>115</v>
      </c>
      <c r="C45" s="3" t="s">
        <v>156</v>
      </c>
      <c r="D45" s="3" t="s">
        <v>157</v>
      </c>
      <c r="E45" s="24"/>
      <c r="F45" s="3"/>
      <c r="G45" s="3" t="s">
        <v>158</v>
      </c>
      <c r="H45" s="3" t="s">
        <v>159</v>
      </c>
      <c r="I45" s="3">
        <v>1</v>
      </c>
      <c r="J45" s="3" t="s">
        <v>21</v>
      </c>
      <c r="K45" s="15">
        <v>17.100000000000001</v>
      </c>
      <c r="L45" s="15">
        <f>SUM(K45*I45)</f>
        <v>17.100000000000001</v>
      </c>
    </row>
    <row r="46" spans="1:14" ht="14.25">
      <c r="A46" s="3" t="s">
        <v>115</v>
      </c>
      <c r="B46" s="3"/>
      <c r="C46" s="3"/>
      <c r="D46" s="3" t="s">
        <v>160</v>
      </c>
      <c r="E46" s="3"/>
      <c r="F46" s="3"/>
      <c r="G46" s="3" t="s">
        <v>119</v>
      </c>
      <c r="H46" s="3" t="s">
        <v>161</v>
      </c>
      <c r="I46" s="3">
        <v>1</v>
      </c>
      <c r="J46" s="3" t="s">
        <v>21</v>
      </c>
      <c r="K46" s="15">
        <v>3.28</v>
      </c>
      <c r="L46" s="15"/>
    </row>
    <row r="47" spans="1:14" ht="14.25">
      <c r="A47" s="3" t="s">
        <v>115</v>
      </c>
      <c r="B47" s="3"/>
      <c r="C47" s="3"/>
      <c r="D47" s="3" t="s">
        <v>162</v>
      </c>
      <c r="E47" s="3"/>
      <c r="F47" s="3"/>
      <c r="G47" s="3" t="s">
        <v>119</v>
      </c>
      <c r="H47" s="30" t="s">
        <v>163</v>
      </c>
      <c r="I47" s="3">
        <v>1</v>
      </c>
      <c r="J47" s="3" t="s">
        <v>21</v>
      </c>
      <c r="K47" s="15">
        <v>4.8600000000000003</v>
      </c>
      <c r="L47" s="15"/>
      <c r="M47" s="3"/>
    </row>
    <row r="48" spans="1:14" ht="14.25">
      <c r="A48" s="3" t="s">
        <v>115</v>
      </c>
      <c r="B48" s="3"/>
      <c r="C48" s="3"/>
      <c r="D48" s="3" t="s">
        <v>164</v>
      </c>
      <c r="E48" s="3"/>
      <c r="F48" s="3"/>
      <c r="G48" s="3" t="s">
        <v>119</v>
      </c>
      <c r="H48" s="3" t="s">
        <v>165</v>
      </c>
      <c r="I48" s="3">
        <v>4</v>
      </c>
      <c r="J48" s="3" t="s">
        <v>21</v>
      </c>
      <c r="K48" s="15">
        <v>0.36</v>
      </c>
      <c r="L48" s="15"/>
      <c r="M48" s="3"/>
    </row>
    <row r="49" spans="1:13" ht="14.25">
      <c r="A49" s="3" t="s">
        <v>115</v>
      </c>
      <c r="B49" s="3"/>
      <c r="C49" s="3"/>
      <c r="D49" s="3" t="s">
        <v>166</v>
      </c>
      <c r="E49" s="3"/>
      <c r="F49" s="3"/>
      <c r="G49" s="3" t="s">
        <v>167</v>
      </c>
      <c r="H49" s="3" t="s">
        <v>168</v>
      </c>
      <c r="I49" s="3">
        <v>1</v>
      </c>
      <c r="J49" s="3" t="s">
        <v>21</v>
      </c>
      <c r="K49" s="15">
        <v>4.5</v>
      </c>
      <c r="L49" s="15"/>
      <c r="M49" s="3"/>
    </row>
    <row r="50" spans="1:13" ht="14.25">
      <c r="A50" s="3" t="s">
        <v>115</v>
      </c>
      <c r="B50" s="3"/>
      <c r="C50" s="3"/>
      <c r="D50" s="3" t="s">
        <v>169</v>
      </c>
      <c r="E50" s="31"/>
      <c r="F50" s="3"/>
      <c r="G50" s="3" t="s">
        <v>167</v>
      </c>
      <c r="H50" s="3" t="s">
        <v>170</v>
      </c>
      <c r="I50" s="3">
        <v>1</v>
      </c>
      <c r="J50" s="3" t="s">
        <v>21</v>
      </c>
      <c r="K50" s="15">
        <v>1.73</v>
      </c>
      <c r="L50" s="15"/>
    </row>
    <row r="51" spans="1:13" ht="14.25">
      <c r="A51" s="3" t="s">
        <v>115</v>
      </c>
      <c r="B51" s="3"/>
      <c r="C51" s="3"/>
      <c r="D51" s="3" t="s">
        <v>171</v>
      </c>
      <c r="E51" s="3"/>
      <c r="F51" s="3"/>
      <c r="G51" s="3" t="s">
        <v>167</v>
      </c>
      <c r="H51" s="3" t="s">
        <v>172</v>
      </c>
      <c r="I51" s="3">
        <v>2</v>
      </c>
      <c r="J51" s="3" t="s">
        <v>21</v>
      </c>
      <c r="K51" s="15">
        <v>0.71</v>
      </c>
      <c r="L51" s="15"/>
    </row>
    <row r="52" spans="1:13" ht="14.25">
      <c r="A52" s="3" t="s">
        <v>115</v>
      </c>
      <c r="B52" s="3"/>
      <c r="C52" s="3"/>
      <c r="D52" s="3" t="s">
        <v>173</v>
      </c>
      <c r="E52" s="3" t="s">
        <v>174</v>
      </c>
      <c r="F52" s="3" t="s">
        <v>175</v>
      </c>
      <c r="G52" s="3" t="s">
        <v>119</v>
      </c>
      <c r="H52" s="3" t="s">
        <v>176</v>
      </c>
      <c r="I52" s="3">
        <v>5</v>
      </c>
      <c r="J52" s="3" t="s">
        <v>21</v>
      </c>
      <c r="K52" s="15">
        <v>0.19</v>
      </c>
      <c r="L52" s="15"/>
    </row>
    <row r="53" spans="1:13" ht="14.25">
      <c r="A53" s="3" t="s">
        <v>115</v>
      </c>
      <c r="B53" s="3"/>
      <c r="C53" s="3"/>
      <c r="D53" s="3" t="s">
        <v>177</v>
      </c>
      <c r="E53" s="3"/>
      <c r="F53" s="3"/>
      <c r="G53" s="3" t="s">
        <v>93</v>
      </c>
      <c r="H53" s="3" t="s">
        <v>178</v>
      </c>
      <c r="I53" s="3">
        <v>2180</v>
      </c>
      <c r="J53" s="3" t="s">
        <v>130</v>
      </c>
      <c r="K53" s="15">
        <f>20.16/30480</f>
        <v>6.6141732283464571E-4</v>
      </c>
      <c r="L53" s="15"/>
    </row>
    <row r="54" spans="1:13" ht="14.25">
      <c r="A54" s="3" t="s">
        <v>115</v>
      </c>
      <c r="B54" s="3"/>
      <c r="C54" s="3"/>
      <c r="D54" s="3" t="s">
        <v>179</v>
      </c>
      <c r="E54" s="3"/>
      <c r="F54" s="3"/>
      <c r="G54" s="3" t="s">
        <v>38</v>
      </c>
      <c r="H54" s="3" t="s">
        <v>180</v>
      </c>
      <c r="I54" s="3">
        <v>2080</v>
      </c>
      <c r="J54" s="3" t="s">
        <v>130</v>
      </c>
      <c r="K54" s="15">
        <f>20.16/30480</f>
        <v>6.6141732283464571E-4</v>
      </c>
      <c r="L54" s="15"/>
    </row>
    <row r="55" spans="1:13" ht="14.25">
      <c r="A55" s="3" t="s">
        <v>115</v>
      </c>
      <c r="B55" s="3"/>
      <c r="C55" s="3"/>
      <c r="D55" s="3" t="s">
        <v>181</v>
      </c>
      <c r="E55" s="3"/>
      <c r="F55" s="3"/>
      <c r="G55" s="3" t="s">
        <v>93</v>
      </c>
      <c r="H55" s="3" t="s">
        <v>182</v>
      </c>
      <c r="I55" s="3">
        <v>80</v>
      </c>
      <c r="J55" s="3" t="s">
        <v>130</v>
      </c>
      <c r="K55" s="15">
        <f>20.16/30480</f>
        <v>6.6141732283464571E-4</v>
      </c>
      <c r="L55" s="15"/>
    </row>
    <row r="56" spans="1:13" ht="14.25">
      <c r="A56" s="3" t="s">
        <v>32</v>
      </c>
      <c r="B56" s="3"/>
      <c r="C56" s="3"/>
      <c r="D56" s="3" t="s">
        <v>183</v>
      </c>
      <c r="E56" s="3" t="s">
        <v>184</v>
      </c>
      <c r="F56" s="3" t="s">
        <v>185</v>
      </c>
      <c r="G56" s="3" t="s">
        <v>119</v>
      </c>
      <c r="H56" s="3" t="s">
        <v>186</v>
      </c>
      <c r="I56" s="3">
        <v>1000</v>
      </c>
      <c r="J56" s="3" t="s">
        <v>130</v>
      </c>
      <c r="K56" s="15">
        <f>32.66/30480</f>
        <v>1.071522309711286E-3</v>
      </c>
      <c r="L56" s="15"/>
    </row>
    <row r="57" spans="1:13" ht="14.25">
      <c r="A57" s="3" t="s">
        <v>32</v>
      </c>
      <c r="B57" s="3"/>
      <c r="C57" s="3" t="s">
        <v>187</v>
      </c>
      <c r="D57" s="3" t="s">
        <v>188</v>
      </c>
      <c r="E57" s="3" t="s">
        <v>189</v>
      </c>
      <c r="F57" s="3"/>
      <c r="G57" s="3" t="s">
        <v>35</v>
      </c>
      <c r="H57" s="31"/>
      <c r="I57" s="3">
        <v>3</v>
      </c>
      <c r="J57" s="3" t="s">
        <v>21</v>
      </c>
      <c r="K57" s="32">
        <v>1.6E-2</v>
      </c>
      <c r="L57" s="15">
        <f t="shared" ref="L57:L62" si="0">SUM(K57*I57)</f>
        <v>4.8000000000000001E-2</v>
      </c>
    </row>
    <row r="58" spans="1:13" ht="14.25">
      <c r="A58" s="3" t="s">
        <v>32</v>
      </c>
      <c r="C58" s="3" t="s">
        <v>59</v>
      </c>
      <c r="D58" s="3" t="s">
        <v>60</v>
      </c>
      <c r="E58" s="3" t="s">
        <v>189</v>
      </c>
      <c r="F58" s="3"/>
      <c r="G58" s="3" t="s">
        <v>35</v>
      </c>
      <c r="H58" s="31"/>
      <c r="I58" s="3">
        <v>3</v>
      </c>
      <c r="J58" s="3" t="s">
        <v>21</v>
      </c>
      <c r="K58" s="32">
        <v>3.3E-3</v>
      </c>
      <c r="L58" s="15">
        <f t="shared" si="0"/>
        <v>9.8999999999999991E-3</v>
      </c>
    </row>
    <row r="59" spans="1:13" ht="14.25">
      <c r="A59" s="3" t="s">
        <v>32</v>
      </c>
      <c r="C59" s="31" t="s">
        <v>44</v>
      </c>
      <c r="D59" s="3" t="s">
        <v>45</v>
      </c>
      <c r="E59" s="3"/>
      <c r="F59" s="3"/>
      <c r="G59" s="3" t="s">
        <v>35</v>
      </c>
      <c r="H59" s="31"/>
      <c r="I59" s="3">
        <v>2</v>
      </c>
      <c r="J59" s="3" t="s">
        <v>21</v>
      </c>
      <c r="K59" s="15">
        <v>6.6500000000000004E-2</v>
      </c>
      <c r="L59" s="15">
        <f t="shared" si="0"/>
        <v>0.13300000000000001</v>
      </c>
    </row>
    <row r="60" spans="1:13" ht="14.25">
      <c r="A60" s="21" t="s">
        <v>32</v>
      </c>
      <c r="C60" s="3" t="s">
        <v>190</v>
      </c>
      <c r="D60" s="3" t="s">
        <v>49</v>
      </c>
      <c r="E60" s="3" t="s">
        <v>189</v>
      </c>
      <c r="F60" s="3"/>
      <c r="G60" s="3" t="s">
        <v>38</v>
      </c>
      <c r="H60" s="3" t="s">
        <v>51</v>
      </c>
      <c r="I60" s="3">
        <v>2</v>
      </c>
      <c r="J60" s="3" t="s">
        <v>21</v>
      </c>
      <c r="K60" s="15">
        <f>5.87/100</f>
        <v>5.8700000000000002E-2</v>
      </c>
      <c r="L60" s="15">
        <f t="shared" si="0"/>
        <v>0.1174</v>
      </c>
    </row>
    <row r="61" spans="1:13" ht="14.25">
      <c r="A61" s="3" t="s">
        <v>32</v>
      </c>
      <c r="C61" s="3" t="s">
        <v>52</v>
      </c>
      <c r="D61" s="3" t="s">
        <v>53</v>
      </c>
      <c r="E61" s="3" t="s">
        <v>189</v>
      </c>
      <c r="F61" s="3"/>
      <c r="G61" s="3" t="s">
        <v>35</v>
      </c>
      <c r="H61" s="31"/>
      <c r="I61" s="3">
        <v>2</v>
      </c>
      <c r="J61" s="3" t="s">
        <v>21</v>
      </c>
      <c r="K61" s="15">
        <v>1.2999999999999999E-3</v>
      </c>
      <c r="L61" s="15">
        <f t="shared" si="0"/>
        <v>2.5999999999999999E-3</v>
      </c>
    </row>
    <row r="62" spans="1:13" ht="14.25">
      <c r="A62" s="3" t="s">
        <v>17</v>
      </c>
      <c r="B62" s="3"/>
      <c r="C62" s="3" t="s">
        <v>191</v>
      </c>
      <c r="D62" s="3" t="s">
        <v>192</v>
      </c>
      <c r="E62" s="3" t="s">
        <v>20</v>
      </c>
      <c r="F62" s="3"/>
      <c r="G62" s="3" t="s">
        <v>20</v>
      </c>
      <c r="H62" s="3"/>
      <c r="I62" s="3">
        <v>1</v>
      </c>
      <c r="J62" s="3" t="s">
        <v>21</v>
      </c>
      <c r="K62" s="15">
        <f>79.95*(51/2268)</f>
        <v>1.7978174603174604</v>
      </c>
      <c r="L62" s="15">
        <f t="shared" si="0"/>
        <v>1.7978174603174604</v>
      </c>
    </row>
    <row r="63" spans="1:13" ht="14.25">
      <c r="A63" s="21" t="s">
        <v>131</v>
      </c>
      <c r="G63" s="21" t="s">
        <v>107</v>
      </c>
      <c r="I63" s="21">
        <v>1</v>
      </c>
      <c r="J63" s="21" t="s">
        <v>21</v>
      </c>
      <c r="K63" s="21">
        <v>0.01</v>
      </c>
      <c r="L63" s="15">
        <v>37.67</v>
      </c>
      <c r="M63" s="21">
        <f>(L63*I44)</f>
        <v>37.67</v>
      </c>
    </row>
    <row r="64" spans="1:13" ht="14.25"/>
    <row r="65" spans="1:14" ht="14.25">
      <c r="A65" s="25" t="s">
        <v>193</v>
      </c>
      <c r="C65" s="21" t="s">
        <v>194</v>
      </c>
      <c r="I65" s="25">
        <v>1</v>
      </c>
      <c r="L65" s="27">
        <f>SUM(L67:L77)</f>
        <v>12.64</v>
      </c>
      <c r="N65" s="22">
        <v>4</v>
      </c>
    </row>
    <row r="66" spans="1:14" ht="14.25">
      <c r="A66" s="3" t="s">
        <v>115</v>
      </c>
      <c r="D66" s="21" t="s">
        <v>195</v>
      </c>
      <c r="G66" s="21" t="s">
        <v>196</v>
      </c>
      <c r="I66" s="21">
        <v>1</v>
      </c>
      <c r="J66" s="21" t="s">
        <v>21</v>
      </c>
      <c r="K66" s="29">
        <v>0</v>
      </c>
      <c r="L66" s="27"/>
    </row>
    <row r="67" spans="1:14" ht="14.25">
      <c r="A67" s="3" t="s">
        <v>115</v>
      </c>
      <c r="B67" s="3"/>
      <c r="C67" s="3"/>
      <c r="D67" s="3" t="s">
        <v>197</v>
      </c>
      <c r="E67" s="3"/>
      <c r="F67" s="3"/>
      <c r="G67" s="3" t="s">
        <v>119</v>
      </c>
      <c r="H67" s="30" t="s">
        <v>198</v>
      </c>
      <c r="I67" s="3">
        <v>1</v>
      </c>
      <c r="J67" s="3" t="s">
        <v>21</v>
      </c>
      <c r="K67" s="15">
        <v>6.3556800000000004</v>
      </c>
      <c r="L67" s="15"/>
    </row>
    <row r="68" spans="1:14" ht="14.25">
      <c r="A68" s="3" t="s">
        <v>115</v>
      </c>
      <c r="B68" s="3"/>
      <c r="C68" s="3"/>
      <c r="D68" s="3" t="s">
        <v>199</v>
      </c>
      <c r="E68" s="3"/>
      <c r="F68" s="3"/>
      <c r="G68" s="3" t="s">
        <v>119</v>
      </c>
      <c r="H68" s="3" t="s">
        <v>200</v>
      </c>
      <c r="I68" s="3">
        <v>4</v>
      </c>
      <c r="J68" s="3" t="s">
        <v>21</v>
      </c>
      <c r="K68" s="15">
        <v>0.28999999999999998</v>
      </c>
      <c r="L68" s="15"/>
    </row>
    <row r="69" spans="1:14" ht="14.25">
      <c r="A69" s="3" t="s">
        <v>115</v>
      </c>
      <c r="B69" s="3"/>
      <c r="C69" s="3"/>
      <c r="D69" s="3" t="s">
        <v>177</v>
      </c>
      <c r="E69" s="3"/>
      <c r="F69" s="3"/>
      <c r="G69" s="3" t="s">
        <v>93</v>
      </c>
      <c r="H69" s="3" t="s">
        <v>178</v>
      </c>
      <c r="I69" s="3">
        <v>360</v>
      </c>
      <c r="J69" s="3" t="s">
        <v>130</v>
      </c>
      <c r="K69" s="15">
        <f>20.16/30480</f>
        <v>6.6141732283464571E-4</v>
      </c>
      <c r="L69" s="15"/>
    </row>
    <row r="70" spans="1:14" ht="14.25">
      <c r="A70" s="3" t="s">
        <v>115</v>
      </c>
      <c r="B70" s="3"/>
      <c r="C70" s="3"/>
      <c r="D70" s="3" t="s">
        <v>179</v>
      </c>
      <c r="E70" s="3"/>
      <c r="F70" s="3"/>
      <c r="G70" s="3" t="s">
        <v>38</v>
      </c>
      <c r="H70" s="3" t="s">
        <v>180</v>
      </c>
      <c r="I70" s="3">
        <v>360</v>
      </c>
      <c r="J70" s="3" t="s">
        <v>130</v>
      </c>
      <c r="K70" s="15">
        <f>20.16/30480</f>
        <v>6.6141732283464571E-4</v>
      </c>
      <c r="L70" s="15"/>
    </row>
    <row r="71" spans="1:14" ht="14.25">
      <c r="A71" s="3" t="s">
        <v>115</v>
      </c>
      <c r="B71" s="3"/>
      <c r="C71" s="3"/>
      <c r="D71" s="3" t="s">
        <v>173</v>
      </c>
      <c r="E71" s="3" t="s">
        <v>174</v>
      </c>
      <c r="F71" s="3" t="s">
        <v>175</v>
      </c>
      <c r="G71" s="3" t="s">
        <v>119</v>
      </c>
      <c r="H71" s="3" t="s">
        <v>176</v>
      </c>
      <c r="I71" s="3">
        <v>2</v>
      </c>
      <c r="J71" s="3" t="s">
        <v>21</v>
      </c>
      <c r="K71" s="15">
        <v>0.19</v>
      </c>
      <c r="L71" s="15"/>
    </row>
    <row r="72" spans="1:14" ht="14.25">
      <c r="A72" s="3" t="s">
        <v>115</v>
      </c>
      <c r="B72" s="3"/>
      <c r="C72" s="3"/>
      <c r="D72" s="3" t="s">
        <v>177</v>
      </c>
      <c r="E72" s="3"/>
      <c r="F72" s="3"/>
      <c r="G72" s="3" t="s">
        <v>93</v>
      </c>
      <c r="H72" s="3" t="s">
        <v>178</v>
      </c>
      <c r="I72" s="3">
        <v>180</v>
      </c>
      <c r="J72" s="3" t="s">
        <v>130</v>
      </c>
      <c r="K72" s="15">
        <f>20.16/30480</f>
        <v>6.6141732283464571E-4</v>
      </c>
      <c r="L72" s="15"/>
    </row>
    <row r="73" spans="1:14" ht="14.25">
      <c r="A73" s="3" t="s">
        <v>115</v>
      </c>
      <c r="B73" s="3"/>
      <c r="C73" s="3"/>
      <c r="D73" s="3" t="s">
        <v>173</v>
      </c>
      <c r="E73" s="3" t="s">
        <v>174</v>
      </c>
      <c r="F73" s="3" t="s">
        <v>175</v>
      </c>
      <c r="G73" s="3" t="s">
        <v>119</v>
      </c>
      <c r="H73" s="3" t="s">
        <v>176</v>
      </c>
      <c r="I73" s="3">
        <v>1</v>
      </c>
      <c r="J73" s="3" t="s">
        <v>21</v>
      </c>
      <c r="K73" s="15">
        <v>0.19</v>
      </c>
      <c r="L73" s="15"/>
    </row>
    <row r="74" spans="1:14" ht="14.25">
      <c r="A74" s="3" t="s">
        <v>115</v>
      </c>
      <c r="B74" s="3"/>
      <c r="C74" s="3"/>
      <c r="D74" s="3" t="s">
        <v>201</v>
      </c>
      <c r="E74" s="3"/>
      <c r="F74" s="3"/>
      <c r="G74" s="3" t="s">
        <v>93</v>
      </c>
      <c r="H74" s="3" t="s">
        <v>178</v>
      </c>
      <c r="I74" s="3">
        <v>50</v>
      </c>
      <c r="J74" s="3" t="s">
        <v>130</v>
      </c>
      <c r="K74" s="15">
        <f>20.16/30480</f>
        <v>6.6141732283464571E-4</v>
      </c>
      <c r="L74" s="15"/>
    </row>
    <row r="75" spans="1:14" ht="14.25">
      <c r="A75" s="3" t="s">
        <v>115</v>
      </c>
      <c r="B75" s="3"/>
      <c r="C75" s="3"/>
      <c r="D75" s="3" t="s">
        <v>202</v>
      </c>
      <c r="E75" s="3"/>
      <c r="F75" s="3"/>
      <c r="G75" s="3" t="s">
        <v>38</v>
      </c>
      <c r="H75" s="3" t="s">
        <v>180</v>
      </c>
      <c r="I75" s="3">
        <v>50</v>
      </c>
      <c r="J75" s="3" t="s">
        <v>130</v>
      </c>
      <c r="K75" s="15">
        <f>20.16/30480</f>
        <v>6.6141732283464571E-4</v>
      </c>
      <c r="L75" s="15"/>
    </row>
    <row r="76" spans="1:14" ht="14.25">
      <c r="A76" s="21" t="s">
        <v>115</v>
      </c>
      <c r="D76" s="21" t="s">
        <v>203</v>
      </c>
      <c r="G76" s="21" t="s">
        <v>196</v>
      </c>
      <c r="I76" s="21">
        <v>1</v>
      </c>
      <c r="J76" s="21" t="s">
        <v>21</v>
      </c>
      <c r="K76" s="29">
        <v>0</v>
      </c>
      <c r="L76" s="15">
        <f>K76*I76</f>
        <v>0</v>
      </c>
    </row>
    <row r="77" spans="1:14" ht="14.25">
      <c r="A77" s="21" t="s">
        <v>131</v>
      </c>
      <c r="G77" s="21" t="s">
        <v>107</v>
      </c>
      <c r="I77" s="21">
        <v>1</v>
      </c>
      <c r="J77" s="21" t="s">
        <v>21</v>
      </c>
      <c r="K77" s="21">
        <v>0.01</v>
      </c>
      <c r="L77" s="15">
        <v>12.64</v>
      </c>
    </row>
    <row r="78" spans="1:14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4" ht="14.25">
      <c r="A79" s="25" t="s">
        <v>204</v>
      </c>
      <c r="C79" s="21" t="s">
        <v>205</v>
      </c>
      <c r="I79" s="25">
        <v>1</v>
      </c>
      <c r="K79" s="29"/>
      <c r="L79" s="33">
        <f>SUM(L80:L86)</f>
        <v>4.01</v>
      </c>
      <c r="M79" s="21">
        <f>(L79*I79)</f>
        <v>4.01</v>
      </c>
      <c r="N79" s="22">
        <v>4</v>
      </c>
    </row>
    <row r="80" spans="1:14" ht="14.25">
      <c r="A80" s="21" t="s">
        <v>115</v>
      </c>
      <c r="D80" s="21" t="s">
        <v>203</v>
      </c>
      <c r="G80" s="21" t="s">
        <v>196</v>
      </c>
      <c r="I80" s="21">
        <v>1</v>
      </c>
      <c r="J80" s="21" t="s">
        <v>21</v>
      </c>
      <c r="K80" s="29">
        <v>0</v>
      </c>
      <c r="L80" s="15">
        <f>K80*I80</f>
        <v>0</v>
      </c>
    </row>
    <row r="81" spans="1:14" ht="14.25">
      <c r="A81" s="3" t="s">
        <v>115</v>
      </c>
      <c r="B81" s="3"/>
      <c r="C81" s="3"/>
      <c r="D81" s="3" t="s">
        <v>116</v>
      </c>
      <c r="E81" s="3" t="s">
        <v>117</v>
      </c>
      <c r="F81" s="3" t="s">
        <v>118</v>
      </c>
      <c r="G81" s="3" t="s">
        <v>119</v>
      </c>
      <c r="H81" s="3" t="s">
        <v>120</v>
      </c>
      <c r="I81" s="3">
        <v>2</v>
      </c>
      <c r="J81" s="3" t="s">
        <v>21</v>
      </c>
      <c r="K81" s="15">
        <v>4.9950000000000001E-2</v>
      </c>
      <c r="L81" s="15"/>
    </row>
    <row r="82" spans="1:14" ht="14.25">
      <c r="A82" s="3" t="s">
        <v>115</v>
      </c>
      <c r="B82" s="3"/>
      <c r="C82" s="3"/>
      <c r="D82" s="3" t="s">
        <v>148</v>
      </c>
      <c r="E82" s="3" t="s">
        <v>124</v>
      </c>
      <c r="F82" s="3" t="s">
        <v>149</v>
      </c>
      <c r="G82" s="3" t="s">
        <v>119</v>
      </c>
      <c r="H82" s="3" t="s">
        <v>150</v>
      </c>
      <c r="I82" s="3">
        <v>2</v>
      </c>
      <c r="J82" s="3" t="s">
        <v>21</v>
      </c>
      <c r="K82" s="15">
        <v>0.11</v>
      </c>
      <c r="L82" s="15"/>
    </row>
    <row r="83" spans="1:14" ht="14.25">
      <c r="A83" s="3" t="s">
        <v>115</v>
      </c>
      <c r="B83" s="3"/>
      <c r="C83" s="3"/>
      <c r="D83" s="3" t="s">
        <v>206</v>
      </c>
      <c r="E83" s="3"/>
      <c r="F83" s="3"/>
      <c r="G83" s="3" t="s">
        <v>119</v>
      </c>
      <c r="H83" s="3" t="s">
        <v>207</v>
      </c>
      <c r="I83" s="3">
        <v>1</v>
      </c>
      <c r="J83" s="3" t="s">
        <v>21</v>
      </c>
      <c r="K83" s="15">
        <v>0.32</v>
      </c>
      <c r="L83" s="15"/>
    </row>
    <row r="84" spans="1:14" ht="14.25">
      <c r="A84" s="3" t="s">
        <v>115</v>
      </c>
      <c r="B84" s="3"/>
      <c r="C84" s="3"/>
      <c r="D84" s="3" t="s">
        <v>208</v>
      </c>
      <c r="E84" s="3"/>
      <c r="F84" s="3"/>
      <c r="G84" s="3" t="s">
        <v>119</v>
      </c>
      <c r="H84" s="3" t="s">
        <v>209</v>
      </c>
      <c r="I84" s="3">
        <v>1</v>
      </c>
      <c r="J84" s="3" t="s">
        <v>21</v>
      </c>
      <c r="K84" s="15">
        <v>0.51</v>
      </c>
      <c r="L84" s="15"/>
    </row>
    <row r="85" spans="1:14" ht="14.25">
      <c r="A85" s="21" t="s">
        <v>131</v>
      </c>
      <c r="G85" s="21" t="s">
        <v>107</v>
      </c>
      <c r="I85" s="21">
        <v>1</v>
      </c>
      <c r="J85" s="21" t="s">
        <v>21</v>
      </c>
      <c r="K85" s="21">
        <v>0.01</v>
      </c>
      <c r="L85" s="15">
        <v>4.01</v>
      </c>
      <c r="M85" s="21">
        <f>(L85*I80)</f>
        <v>4.01</v>
      </c>
    </row>
    <row r="86" spans="1:14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4" ht="14.25">
      <c r="A87" s="25" t="s">
        <v>210</v>
      </c>
      <c r="C87" s="21" t="s">
        <v>211</v>
      </c>
      <c r="I87" s="25">
        <v>1</v>
      </c>
      <c r="K87" s="29"/>
      <c r="L87" s="33">
        <f>SUM(L88:L90)</f>
        <v>2.4900000000000002</v>
      </c>
      <c r="N87" s="22">
        <v>4</v>
      </c>
    </row>
    <row r="88" spans="1:14" ht="14.25">
      <c r="A88" s="21" t="s">
        <v>115</v>
      </c>
      <c r="D88" s="21" t="s">
        <v>203</v>
      </c>
      <c r="G88" s="21" t="s">
        <v>196</v>
      </c>
      <c r="I88" s="21">
        <v>1</v>
      </c>
      <c r="J88" s="21" t="s">
        <v>21</v>
      </c>
      <c r="K88" s="29">
        <v>0</v>
      </c>
      <c r="L88" s="15">
        <f>K88*I88</f>
        <v>0</v>
      </c>
    </row>
    <row r="89" spans="1:14" ht="14.25">
      <c r="A89" s="3" t="s">
        <v>115</v>
      </c>
      <c r="B89" s="3"/>
      <c r="C89" s="3"/>
      <c r="D89" s="3" t="s">
        <v>116</v>
      </c>
      <c r="E89" s="3" t="s">
        <v>117</v>
      </c>
      <c r="F89" s="3" t="s">
        <v>118</v>
      </c>
      <c r="G89" s="3" t="s">
        <v>119</v>
      </c>
      <c r="H89" s="3" t="s">
        <v>120</v>
      </c>
      <c r="I89" s="3">
        <v>2</v>
      </c>
      <c r="J89" s="3" t="s">
        <v>21</v>
      </c>
      <c r="K89" s="15">
        <v>4.9950000000000001E-2</v>
      </c>
      <c r="L89" s="15"/>
    </row>
    <row r="90" spans="1:14" ht="14.25">
      <c r="A90" s="21" t="s">
        <v>131</v>
      </c>
      <c r="G90" s="21" t="s">
        <v>107</v>
      </c>
      <c r="I90" s="21">
        <v>1</v>
      </c>
      <c r="J90" s="21" t="s">
        <v>21</v>
      </c>
      <c r="K90" s="21">
        <v>0.01</v>
      </c>
      <c r="L90" s="15">
        <v>2.4900000000000002</v>
      </c>
      <c r="M90" s="21">
        <f>(L90*I85)</f>
        <v>2.4900000000000002</v>
      </c>
    </row>
    <row r="91" spans="1:14" ht="14.25">
      <c r="K91" s="29"/>
      <c r="L91" s="29"/>
    </row>
    <row r="92" spans="1:14" s="3" customFormat="1" ht="12.75">
      <c r="A92" s="25" t="s">
        <v>212</v>
      </c>
      <c r="B92" s="21"/>
      <c r="C92" s="3" t="s">
        <v>213</v>
      </c>
      <c r="D92" s="21"/>
      <c r="E92" s="21"/>
      <c r="F92" s="21"/>
      <c r="G92" s="21"/>
      <c r="H92" s="21"/>
      <c r="I92" s="25">
        <v>1</v>
      </c>
      <c r="J92" s="21"/>
      <c r="K92" s="21"/>
      <c r="L92" s="25">
        <f>SUM(L93:L99)</f>
        <v>5.82</v>
      </c>
      <c r="M92" s="21"/>
      <c r="N92" s="16">
        <v>4</v>
      </c>
    </row>
    <row r="93" spans="1:14" s="3" customFormat="1" ht="14.25">
      <c r="A93" s="3" t="s">
        <v>115</v>
      </c>
      <c r="C93" s="24"/>
      <c r="D93" s="3" t="s">
        <v>181</v>
      </c>
      <c r="G93" s="3" t="s">
        <v>93</v>
      </c>
      <c r="H93" s="3" t="s">
        <v>182</v>
      </c>
      <c r="I93" s="3">
        <v>1240</v>
      </c>
      <c r="J93" s="3" t="s">
        <v>130</v>
      </c>
      <c r="K93" s="34">
        <f>20.16/30480</f>
        <v>6.6141732283464571E-4</v>
      </c>
      <c r="L93" s="34"/>
      <c r="N93" s="16"/>
    </row>
    <row r="94" spans="1:14" s="3" customFormat="1" ht="14.25">
      <c r="A94" s="3" t="s">
        <v>115</v>
      </c>
      <c r="C94" s="24"/>
      <c r="D94" s="3" t="s">
        <v>214</v>
      </c>
      <c r="G94" s="3" t="s">
        <v>93</v>
      </c>
      <c r="H94" s="3" t="s">
        <v>215</v>
      </c>
      <c r="I94" s="3">
        <v>1240</v>
      </c>
      <c r="J94" s="3" t="s">
        <v>130</v>
      </c>
      <c r="K94" s="34">
        <f>9.58/30480</f>
        <v>3.1430446194225724E-4</v>
      </c>
      <c r="L94" s="34"/>
      <c r="N94" s="16"/>
    </row>
    <row r="95" spans="1:14" s="3" customFormat="1" ht="14.25">
      <c r="A95" s="3" t="s">
        <v>115</v>
      </c>
      <c r="C95" s="24"/>
      <c r="D95" s="3" t="s">
        <v>216</v>
      </c>
      <c r="G95" s="3" t="s">
        <v>167</v>
      </c>
      <c r="H95" s="3" t="s">
        <v>217</v>
      </c>
      <c r="I95" s="3">
        <v>2</v>
      </c>
      <c r="J95" s="3" t="s">
        <v>21</v>
      </c>
      <c r="K95" s="34">
        <v>0.184</v>
      </c>
      <c r="L95" s="34"/>
      <c r="N95" s="16"/>
    </row>
    <row r="96" spans="1:14" ht="14.25">
      <c r="A96" s="3" t="s">
        <v>115</v>
      </c>
      <c r="B96" s="3"/>
      <c r="C96" s="24"/>
      <c r="D96" s="3" t="s">
        <v>218</v>
      </c>
      <c r="E96" s="3"/>
      <c r="F96" s="3"/>
      <c r="G96" s="3" t="s">
        <v>167</v>
      </c>
      <c r="H96" s="3" t="s">
        <v>219</v>
      </c>
      <c r="I96" s="3">
        <v>2</v>
      </c>
      <c r="J96" s="3" t="s">
        <v>21</v>
      </c>
      <c r="K96" s="34">
        <v>0.121</v>
      </c>
      <c r="L96" s="34"/>
      <c r="M96" s="3"/>
    </row>
    <row r="97" spans="1:17" ht="14.25">
      <c r="A97" s="3" t="s">
        <v>115</v>
      </c>
      <c r="B97" s="3"/>
      <c r="C97" s="3"/>
      <c r="D97" s="3" t="s">
        <v>116</v>
      </c>
      <c r="E97" s="3" t="s">
        <v>117</v>
      </c>
      <c r="F97" s="3" t="s">
        <v>118</v>
      </c>
      <c r="G97" s="3" t="s">
        <v>119</v>
      </c>
      <c r="H97" s="3" t="s">
        <v>120</v>
      </c>
      <c r="I97" s="3">
        <v>4</v>
      </c>
      <c r="J97" s="3" t="s">
        <v>21</v>
      </c>
      <c r="K97" s="15">
        <v>4.9950000000000001E-2</v>
      </c>
      <c r="L97" s="15"/>
    </row>
    <row r="98" spans="1:17" ht="14.25">
      <c r="A98" s="3" t="s">
        <v>115</v>
      </c>
      <c r="B98" s="3"/>
      <c r="C98" s="3"/>
      <c r="D98" s="3" t="s">
        <v>206</v>
      </c>
      <c r="E98" s="3"/>
      <c r="F98" s="3"/>
      <c r="G98" s="3" t="s">
        <v>119</v>
      </c>
      <c r="H98" s="3" t="s">
        <v>207</v>
      </c>
      <c r="I98" s="3">
        <v>2</v>
      </c>
      <c r="J98" s="3" t="s">
        <v>21</v>
      </c>
      <c r="K98" s="15">
        <v>0.32</v>
      </c>
      <c r="L98" s="15"/>
    </row>
    <row r="99" spans="1:17" ht="14.25">
      <c r="A99" s="21" t="s">
        <v>131</v>
      </c>
      <c r="G99" s="21" t="s">
        <v>107</v>
      </c>
      <c r="I99" s="21">
        <v>1</v>
      </c>
      <c r="J99" s="21" t="s">
        <v>21</v>
      </c>
      <c r="K99" s="21">
        <v>0.01</v>
      </c>
      <c r="L99" s="15">
        <v>5.82</v>
      </c>
      <c r="M99" s="21">
        <f>(L99*I92)</f>
        <v>5.82</v>
      </c>
    </row>
    <row r="100" spans="1:17" ht="14.25">
      <c r="K100" s="29"/>
    </row>
    <row r="101" spans="1:17" ht="14.25">
      <c r="A101" s="25" t="s">
        <v>220</v>
      </c>
      <c r="C101" s="3" t="s">
        <v>221</v>
      </c>
      <c r="I101" s="25">
        <v>1</v>
      </c>
      <c r="K101" s="29"/>
      <c r="L101" s="25">
        <f>SUM(L102:L108)</f>
        <v>27.33</v>
      </c>
      <c r="N101" s="22">
        <v>4</v>
      </c>
    </row>
    <row r="102" spans="1:17" ht="14.25">
      <c r="A102" s="21" t="s">
        <v>115</v>
      </c>
      <c r="D102" s="21" t="s">
        <v>222</v>
      </c>
      <c r="E102" s="21" t="s">
        <v>223</v>
      </c>
      <c r="F102" s="21" t="s">
        <v>224</v>
      </c>
      <c r="G102" s="21" t="s">
        <v>167</v>
      </c>
      <c r="H102" s="21" t="s">
        <v>225</v>
      </c>
      <c r="I102" s="21">
        <v>1260</v>
      </c>
      <c r="J102" s="21" t="s">
        <v>130</v>
      </c>
      <c r="K102" s="29"/>
    </row>
    <row r="103" spans="1:17" ht="14.25">
      <c r="A103" s="21" t="s">
        <v>115</v>
      </c>
      <c r="D103" s="21" t="s">
        <v>226</v>
      </c>
      <c r="G103" s="21" t="s">
        <v>119</v>
      </c>
      <c r="H103" s="21" t="s">
        <v>227</v>
      </c>
      <c r="I103" s="21">
        <v>1</v>
      </c>
      <c r="J103" s="21" t="s">
        <v>21</v>
      </c>
      <c r="K103" s="29">
        <v>1.09232</v>
      </c>
    </row>
    <row r="104" spans="1:17" ht="14.25">
      <c r="A104" s="21" t="s">
        <v>115</v>
      </c>
      <c r="D104" s="21" t="s">
        <v>228</v>
      </c>
      <c r="G104" s="21" t="s">
        <v>119</v>
      </c>
      <c r="H104" s="21" t="s">
        <v>229</v>
      </c>
      <c r="I104" s="21">
        <v>1</v>
      </c>
      <c r="J104" s="21" t="s">
        <v>21</v>
      </c>
      <c r="K104" s="29">
        <v>1.38588</v>
      </c>
    </row>
    <row r="105" spans="1:17" ht="14.25">
      <c r="A105" s="3" t="s">
        <v>115</v>
      </c>
      <c r="B105" s="3"/>
      <c r="C105" s="3"/>
      <c r="D105" s="3" t="s">
        <v>116</v>
      </c>
      <c r="E105" s="3" t="s">
        <v>117</v>
      </c>
      <c r="F105" s="3" t="s">
        <v>118</v>
      </c>
      <c r="G105" s="3" t="s">
        <v>119</v>
      </c>
      <c r="H105" s="3" t="s">
        <v>120</v>
      </c>
      <c r="I105" s="3">
        <v>18</v>
      </c>
      <c r="J105" s="3" t="s">
        <v>21</v>
      </c>
      <c r="K105" s="34">
        <v>4.9950000000000001E-2</v>
      </c>
    </row>
    <row r="106" spans="1:17" ht="14.25">
      <c r="A106" s="21" t="s">
        <v>115</v>
      </c>
      <c r="D106" s="21" t="s">
        <v>230</v>
      </c>
      <c r="G106" s="21" t="s">
        <v>119</v>
      </c>
      <c r="H106" s="21" t="s">
        <v>231</v>
      </c>
      <c r="I106" s="21">
        <v>2</v>
      </c>
      <c r="J106" s="21" t="s">
        <v>21</v>
      </c>
      <c r="K106" s="21">
        <v>0.80400000000000005</v>
      </c>
    </row>
    <row r="107" spans="1:17" ht="14.25">
      <c r="A107" s="21" t="s">
        <v>131</v>
      </c>
      <c r="G107" s="21" t="s">
        <v>107</v>
      </c>
      <c r="I107" s="21">
        <v>1</v>
      </c>
      <c r="J107" s="21" t="s">
        <v>21</v>
      </c>
      <c r="K107" s="21">
        <v>27.33</v>
      </c>
      <c r="L107" s="15">
        <v>27.33</v>
      </c>
      <c r="M107" s="21">
        <f>(L107*I101)</f>
        <v>27.33</v>
      </c>
    </row>
    <row r="108" spans="1:17" ht="14.25">
      <c r="M108" s="21">
        <f>SUM(M2:M107)</f>
        <v>128.53000000000003</v>
      </c>
    </row>
    <row r="109" spans="1:17" ht="14.25">
      <c r="A109" s="25" t="s">
        <v>232</v>
      </c>
      <c r="C109" s="21" t="s">
        <v>233</v>
      </c>
      <c r="L109" s="27">
        <f>SUM(L111:L122)</f>
        <v>42.661999999999992</v>
      </c>
    </row>
    <row r="110" spans="1:17" ht="14.25">
      <c r="A110" s="3" t="s">
        <v>234</v>
      </c>
      <c r="B110" s="3"/>
      <c r="C110" s="3" t="s">
        <v>235</v>
      </c>
      <c r="D110" s="3" t="s">
        <v>236</v>
      </c>
      <c r="E110" s="3"/>
      <c r="F110" s="3" t="s">
        <v>235</v>
      </c>
      <c r="G110" s="3" t="s">
        <v>237</v>
      </c>
      <c r="H110" s="3"/>
      <c r="I110" s="3">
        <v>1</v>
      </c>
      <c r="J110" s="3" t="s">
        <v>21</v>
      </c>
      <c r="K110" s="15">
        <v>15.99</v>
      </c>
      <c r="L110" s="15">
        <f>SUM(K110*I110)</f>
        <v>15.99</v>
      </c>
      <c r="N110" s="22">
        <v>8</v>
      </c>
      <c r="O110" s="21" t="s">
        <v>238</v>
      </c>
      <c r="P110" s="21">
        <v>700</v>
      </c>
    </row>
    <row r="111" spans="1:17" ht="14.25">
      <c r="A111" s="3" t="s">
        <v>234</v>
      </c>
      <c r="B111" s="3"/>
      <c r="C111" s="3" t="s">
        <v>239</v>
      </c>
      <c r="D111" s="3" t="s">
        <v>240</v>
      </c>
      <c r="E111" s="3"/>
      <c r="F111" s="3" t="s">
        <v>241</v>
      </c>
      <c r="G111" s="3" t="s">
        <v>242</v>
      </c>
      <c r="H111" s="3">
        <v>906501</v>
      </c>
      <c r="I111" s="3">
        <v>1</v>
      </c>
      <c r="J111" s="3" t="s">
        <v>21</v>
      </c>
      <c r="K111" s="15">
        <v>9.15</v>
      </c>
      <c r="L111" s="15">
        <v>8.7100000000000009</v>
      </c>
      <c r="O111" s="3" t="s">
        <v>238</v>
      </c>
      <c r="Q111" s="21" t="s">
        <v>243</v>
      </c>
    </row>
    <row r="112" spans="1:17" ht="14.25">
      <c r="A112" s="3" t="s">
        <v>234</v>
      </c>
      <c r="B112" s="3"/>
      <c r="C112" s="3" t="s">
        <v>244</v>
      </c>
      <c r="D112" s="3" t="s">
        <v>245</v>
      </c>
      <c r="E112" s="3"/>
      <c r="F112" s="3" t="s">
        <v>246</v>
      </c>
      <c r="G112" s="3" t="s">
        <v>247</v>
      </c>
      <c r="H112" s="3" t="s">
        <v>248</v>
      </c>
      <c r="I112" s="3">
        <v>1</v>
      </c>
      <c r="J112" s="3" t="s">
        <v>21</v>
      </c>
      <c r="K112" s="15">
        <v>1.05</v>
      </c>
      <c r="L112" s="15">
        <f t="shared" ref="L112:L122" si="1">SUM(K112*I112)</f>
        <v>1.05</v>
      </c>
      <c r="O112" s="3" t="s">
        <v>238</v>
      </c>
    </row>
    <row r="113" spans="1:18" ht="14.25">
      <c r="A113" s="3" t="s">
        <v>234</v>
      </c>
      <c r="B113" s="3"/>
      <c r="C113" s="3" t="s">
        <v>249</v>
      </c>
      <c r="D113" s="3" t="s">
        <v>250</v>
      </c>
      <c r="E113" s="3"/>
      <c r="F113" s="3" t="s">
        <v>249</v>
      </c>
      <c r="G113" s="3" t="s">
        <v>38</v>
      </c>
      <c r="H113" s="3" t="s">
        <v>251</v>
      </c>
      <c r="I113" s="3">
        <v>1</v>
      </c>
      <c r="J113" s="3" t="s">
        <v>21</v>
      </c>
      <c r="K113" s="15">
        <v>2.62</v>
      </c>
      <c r="L113" s="15">
        <f t="shared" si="1"/>
        <v>2.62</v>
      </c>
      <c r="N113" s="22">
        <v>1</v>
      </c>
      <c r="O113" s="3" t="s">
        <v>238</v>
      </c>
    </row>
    <row r="114" spans="1:18" ht="14.25">
      <c r="A114" s="3" t="s">
        <v>234</v>
      </c>
      <c r="B114" s="3"/>
      <c r="C114" s="3" t="s">
        <v>252</v>
      </c>
      <c r="D114" s="3" t="s">
        <v>253</v>
      </c>
      <c r="E114" s="3"/>
      <c r="F114" s="3" t="s">
        <v>252</v>
      </c>
      <c r="G114" s="3" t="s">
        <v>254</v>
      </c>
      <c r="H114" s="3">
        <v>35340592</v>
      </c>
      <c r="I114" s="3">
        <v>1</v>
      </c>
      <c r="J114" s="3" t="s">
        <v>21</v>
      </c>
      <c r="K114" s="15">
        <v>2.0299999999999998</v>
      </c>
      <c r="L114" s="15">
        <f t="shared" si="1"/>
        <v>2.0299999999999998</v>
      </c>
      <c r="O114" s="3" t="s">
        <v>238</v>
      </c>
      <c r="R114" s="21" t="s">
        <v>255</v>
      </c>
    </row>
    <row r="115" spans="1:18" ht="14.25">
      <c r="A115" s="3" t="s">
        <v>234</v>
      </c>
      <c r="B115" s="3"/>
      <c r="C115" s="3" t="s">
        <v>256</v>
      </c>
      <c r="D115" s="3" t="s">
        <v>257</v>
      </c>
      <c r="E115" s="3"/>
      <c r="F115" s="3" t="s">
        <v>258</v>
      </c>
      <c r="G115" s="3" t="s">
        <v>259</v>
      </c>
      <c r="H115" s="3" t="s">
        <v>260</v>
      </c>
      <c r="I115" s="3">
        <v>1</v>
      </c>
      <c r="J115" s="3" t="s">
        <v>21</v>
      </c>
      <c r="K115" s="15">
        <v>2.14</v>
      </c>
      <c r="L115" s="15">
        <f t="shared" si="1"/>
        <v>2.14</v>
      </c>
      <c r="O115" s="3" t="s">
        <v>238</v>
      </c>
      <c r="P115" s="21" t="s">
        <v>261</v>
      </c>
    </row>
    <row r="116" spans="1:18" ht="14.25">
      <c r="A116" s="3" t="s">
        <v>234</v>
      </c>
      <c r="B116" s="3"/>
      <c r="C116" s="3" t="s">
        <v>262</v>
      </c>
      <c r="D116" s="3" t="s">
        <v>263</v>
      </c>
      <c r="E116" s="3"/>
      <c r="F116" s="3" t="s">
        <v>264</v>
      </c>
      <c r="G116" s="3" t="s">
        <v>265</v>
      </c>
      <c r="H116" s="3" t="s">
        <v>266</v>
      </c>
      <c r="I116" s="3">
        <v>1</v>
      </c>
      <c r="J116" s="3" t="s">
        <v>21</v>
      </c>
      <c r="K116" s="15">
        <v>2.25</v>
      </c>
      <c r="L116" s="15">
        <f t="shared" si="1"/>
        <v>2.25</v>
      </c>
      <c r="O116" s="3" t="s">
        <v>238</v>
      </c>
      <c r="P116" s="21" t="s">
        <v>267</v>
      </c>
    </row>
    <row r="117" spans="1:18" ht="14.25">
      <c r="A117" s="3" t="s">
        <v>234</v>
      </c>
      <c r="C117" s="21" t="s">
        <v>268</v>
      </c>
      <c r="D117" s="3" t="s">
        <v>269</v>
      </c>
      <c r="E117" s="3"/>
      <c r="F117" s="3" t="s">
        <v>270</v>
      </c>
      <c r="G117" s="3" t="s">
        <v>271</v>
      </c>
      <c r="H117" s="3" t="s">
        <v>272</v>
      </c>
      <c r="I117" s="3">
        <v>1</v>
      </c>
      <c r="J117" s="3" t="s">
        <v>21</v>
      </c>
      <c r="K117" s="15">
        <v>5.49</v>
      </c>
      <c r="L117" s="15">
        <f t="shared" si="1"/>
        <v>5.49</v>
      </c>
      <c r="O117" s="3" t="s">
        <v>238</v>
      </c>
      <c r="P117" s="21" t="s">
        <v>273</v>
      </c>
    </row>
    <row r="118" spans="1:18" ht="14.25">
      <c r="A118" s="3" t="s">
        <v>234</v>
      </c>
      <c r="B118" s="3"/>
      <c r="C118" s="3" t="s">
        <v>274</v>
      </c>
      <c r="D118" s="3" t="s">
        <v>275</v>
      </c>
      <c r="E118" s="3"/>
      <c r="F118" s="3" t="s">
        <v>276</v>
      </c>
      <c r="G118" s="3" t="s">
        <v>277</v>
      </c>
      <c r="H118" s="3" t="s">
        <v>278</v>
      </c>
      <c r="I118" s="3">
        <v>1</v>
      </c>
      <c r="J118" s="3" t="s">
        <v>21</v>
      </c>
      <c r="K118" s="15">
        <v>9.1</v>
      </c>
      <c r="L118" s="15">
        <f t="shared" si="1"/>
        <v>9.1</v>
      </c>
      <c r="O118" s="3" t="s">
        <v>238</v>
      </c>
      <c r="P118" s="21" t="s">
        <v>279</v>
      </c>
    </row>
    <row r="119" spans="1:18" ht="14.25">
      <c r="A119" s="3" t="s">
        <v>234</v>
      </c>
      <c r="B119" s="3"/>
      <c r="C119" s="3" t="s">
        <v>280</v>
      </c>
      <c r="D119" s="3" t="s">
        <v>281</v>
      </c>
      <c r="E119" s="3"/>
      <c r="F119" s="3" t="s">
        <v>280</v>
      </c>
      <c r="G119" s="3" t="s">
        <v>282</v>
      </c>
      <c r="H119" s="3" t="s">
        <v>283</v>
      </c>
      <c r="I119" s="3">
        <v>1</v>
      </c>
      <c r="J119" s="3" t="s">
        <v>21</v>
      </c>
      <c r="K119" s="15">
        <v>0.57999999999999996</v>
      </c>
      <c r="L119" s="15">
        <f t="shared" si="1"/>
        <v>0.57999999999999996</v>
      </c>
      <c r="N119" s="22">
        <v>1</v>
      </c>
      <c r="O119" s="3" t="s">
        <v>238</v>
      </c>
    </row>
    <row r="120" spans="1:18" ht="14.25">
      <c r="A120" s="3" t="s">
        <v>234</v>
      </c>
      <c r="B120" s="3"/>
      <c r="C120" s="3" t="s">
        <v>284</v>
      </c>
      <c r="D120" s="3" t="s">
        <v>285</v>
      </c>
      <c r="E120" s="3"/>
      <c r="F120" s="3" t="s">
        <v>284</v>
      </c>
      <c r="G120" s="21" t="s">
        <v>93</v>
      </c>
      <c r="H120" s="21" t="s">
        <v>286</v>
      </c>
      <c r="I120" s="3">
        <v>1</v>
      </c>
      <c r="J120" s="3" t="s">
        <v>21</v>
      </c>
      <c r="K120" s="15">
        <v>7.66</v>
      </c>
      <c r="L120" s="15">
        <f t="shared" si="1"/>
        <v>7.66</v>
      </c>
      <c r="N120" s="22">
        <v>1</v>
      </c>
      <c r="O120" s="3" t="s">
        <v>238</v>
      </c>
      <c r="P120" s="21" t="s">
        <v>287</v>
      </c>
      <c r="Q120" s="21" t="s">
        <v>288</v>
      </c>
    </row>
    <row r="121" spans="1:18" ht="14.25">
      <c r="A121" s="3" t="s">
        <v>234</v>
      </c>
      <c r="B121" s="3"/>
      <c r="C121" s="3" t="s">
        <v>289</v>
      </c>
      <c r="D121" s="3" t="s">
        <v>290</v>
      </c>
      <c r="E121" s="3"/>
      <c r="F121" s="3" t="s">
        <v>291</v>
      </c>
      <c r="G121" s="3" t="s">
        <v>282</v>
      </c>
      <c r="H121" s="3" t="s">
        <v>292</v>
      </c>
      <c r="I121" s="3">
        <v>1</v>
      </c>
      <c r="J121" s="3" t="s">
        <v>21</v>
      </c>
      <c r="K121" s="34">
        <f>16/500</f>
        <v>3.2000000000000001E-2</v>
      </c>
      <c r="L121" s="34">
        <f t="shared" si="1"/>
        <v>3.2000000000000001E-2</v>
      </c>
      <c r="N121" s="22">
        <v>1</v>
      </c>
      <c r="O121" s="3" t="s">
        <v>238</v>
      </c>
    </row>
    <row r="122" spans="1:18" ht="14.25">
      <c r="A122" s="21" t="s">
        <v>132</v>
      </c>
      <c r="G122" s="21" t="s">
        <v>293</v>
      </c>
      <c r="I122" s="21">
        <v>1</v>
      </c>
      <c r="J122" s="21" t="s">
        <v>21</v>
      </c>
      <c r="K122" s="29">
        <v>1</v>
      </c>
      <c r="L122" s="34">
        <f t="shared" si="1"/>
        <v>1</v>
      </c>
    </row>
    <row r="142" spans="7:7" ht="14.25">
      <c r="G142" s="25"/>
    </row>
  </sheetData>
  <hyperlinks>
    <hyperlink ref="Q111" r:id="rId1"/>
    <hyperlink ref="P117" r:id="rId2"/>
  </hyperlinks>
  <pageMargins left="0.75000000000000011" right="0.75000000000000011" top="1" bottom="1" header="1" footer="1"/>
  <pageSetup paperSize="0" scale="60" fitToWidth="0" fitToHeight="0" orientation="landscape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Costed BOM</vt:lpstr>
      <vt:lpstr>Sub-Assemblies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Ireland</dc:creator>
  <cp:lastModifiedBy>user</cp:lastModifiedBy>
  <cp:revision>936</cp:revision>
  <cp:lastPrinted>2013-12-09T15:26:26Z</cp:lastPrinted>
  <dcterms:created xsi:type="dcterms:W3CDTF">2012-12-21T12:42:34Z</dcterms:created>
  <dcterms:modified xsi:type="dcterms:W3CDTF">2020-05-05T18:26:05Z</dcterms:modified>
</cp:coreProperties>
</file>