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FlexyDually_v1\production_docs\"/>
    </mc:Choice>
  </mc:AlternateContent>
  <xr:revisionPtr revIDLastSave="0" documentId="8_{73336DFD-2185-40F0-AA3F-C4D8874CDC03}" xr6:coauthVersionLast="45" xr6:coauthVersionMax="45" xr10:uidLastSave="{00000000-0000-0000-0000-000000000000}"/>
  <bookViews>
    <workbookView xWindow="-120" yWindow="-120" windowWidth="29040" windowHeight="15840"/>
  </bookViews>
  <sheets>
    <sheet name="Bill of materials" sheetId="1" r:id="rId1"/>
    <sheet name="30-Order 4-2014" sheetId="2" r:id="rId2"/>
    <sheet name="Sheet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9" i="2" l="1"/>
  <c r="L69" i="2"/>
  <c r="M68" i="2"/>
  <c r="L68" i="2"/>
  <c r="L67" i="2"/>
  <c r="M67" i="2" s="1"/>
  <c r="L66" i="2"/>
  <c r="M66" i="2" s="1"/>
  <c r="M65" i="2"/>
  <c r="L65" i="2"/>
  <c r="M64" i="2"/>
  <c r="L64" i="2"/>
  <c r="L63" i="2"/>
  <c r="M63" i="2" s="1"/>
  <c r="M62" i="2"/>
  <c r="M61" i="2"/>
  <c r="M60" i="2"/>
  <c r="M59" i="2"/>
  <c r="N56" i="2"/>
  <c r="K56" i="2"/>
  <c r="N53" i="2"/>
  <c r="K53" i="2"/>
  <c r="K50" i="2"/>
  <c r="N50" i="2" s="1"/>
  <c r="N49" i="2"/>
  <c r="K49" i="2"/>
  <c r="N46" i="2"/>
  <c r="K46" i="2"/>
  <c r="N45" i="2"/>
  <c r="N44" i="2"/>
  <c r="K43" i="2"/>
  <c r="N43" i="2" s="1"/>
  <c r="N42" i="2"/>
  <c r="N41" i="2"/>
  <c r="N40" i="2"/>
  <c r="K40" i="2"/>
  <c r="N39" i="2"/>
  <c r="N38" i="2"/>
  <c r="K37" i="2"/>
  <c r="N37" i="2" s="1"/>
  <c r="N36" i="2"/>
  <c r="N35" i="2"/>
  <c r="N34" i="2"/>
  <c r="K34" i="2"/>
  <c r="N33" i="2"/>
  <c r="N32" i="2"/>
  <c r="N31" i="2"/>
  <c r="K31" i="2"/>
  <c r="N30" i="2"/>
  <c r="M30" i="2"/>
  <c r="K30" i="2"/>
  <c r="K29" i="2"/>
  <c r="N29" i="2" s="1"/>
  <c r="N28" i="2"/>
  <c r="K28" i="2"/>
  <c r="N27" i="2"/>
  <c r="K27" i="2"/>
  <c r="N25" i="2"/>
  <c r="N24" i="2"/>
  <c r="K24" i="2"/>
  <c r="N23" i="2"/>
  <c r="K23" i="2"/>
  <c r="K22" i="2"/>
  <c r="N22" i="2" s="1"/>
  <c r="N21" i="2"/>
  <c r="K21" i="2"/>
  <c r="N20" i="2"/>
  <c r="K20" i="2"/>
  <c r="K19" i="2"/>
  <c r="N19" i="2" s="1"/>
  <c r="K18" i="2"/>
  <c r="N18" i="2" s="1"/>
  <c r="N17" i="2"/>
  <c r="K17" i="2"/>
  <c r="N16" i="2"/>
  <c r="K16" i="2"/>
  <c r="K15" i="2"/>
  <c r="N15" i="2" s="1"/>
  <c r="K14" i="2"/>
  <c r="N14" i="2" s="1"/>
  <c r="N13" i="2"/>
  <c r="K13" i="2"/>
  <c r="N12" i="2"/>
  <c r="K12" i="2"/>
  <c r="K11" i="2"/>
  <c r="N11" i="2" s="1"/>
  <c r="K10" i="2"/>
  <c r="N10" i="2" s="1"/>
  <c r="K9" i="2"/>
  <c r="N9" i="2" s="1"/>
  <c r="N8" i="2"/>
  <c r="K8" i="2"/>
  <c r="K7" i="2"/>
  <c r="N7" i="2" s="1"/>
  <c r="K6" i="2"/>
  <c r="N6" i="2" s="1"/>
  <c r="K34" i="1"/>
  <c r="K33" i="1"/>
</calcChain>
</file>

<file path=xl/sharedStrings.xml><?xml version="1.0" encoding="utf-8"?>
<sst xmlns="http://schemas.openxmlformats.org/spreadsheetml/2006/main" count="702" uniqueCount="206">
  <si>
    <t>Flexy-Dualie BOM</t>
  </si>
  <si>
    <t>Printed</t>
  </si>
  <si>
    <t>PP-GP0159</t>
  </si>
  <si>
    <t>Dual_Extruder_Mt-v1.0</t>
  </si>
  <si>
    <t>Aleph Objects</t>
  </si>
  <si>
    <t>ea</t>
  </si>
  <si>
    <t>PP-GP0160</t>
  </si>
  <si>
    <t>Flex_Plate-v1.0</t>
  </si>
  <si>
    <t>PP-GP0161</t>
  </si>
  <si>
    <t>Adjustment_Bracket-v1.0</t>
  </si>
  <si>
    <t>PP-GP0166</t>
  </si>
  <si>
    <t>Flexystruder body V1.1b</t>
  </si>
  <si>
    <t>PP-GP0058</t>
  </si>
  <si>
    <t>Wade Reloaded Extruder Block</t>
  </si>
  <si>
    <t>extruder</t>
  </si>
  <si>
    <t>PP-GP0059</t>
  </si>
  <si>
    <t>Wade Reloaded Idler Block</t>
  </si>
  <si>
    <t>PP-GP0061</t>
  </si>
  <si>
    <t>herringbone_large_gear</t>
  </si>
  <si>
    <t>PP-GP0091</t>
  </si>
  <si>
    <t>extruder_latch</t>
  </si>
  <si>
    <t>PP-GP0062</t>
  </si>
  <si>
    <t>herringbone_small_gear</t>
  </si>
  <si>
    <t>PP-GP0060</t>
  </si>
  <si>
    <t>Wade Reloaded Bearing Washer</t>
  </si>
  <si>
    <t>PP-GP0109</t>
  </si>
  <si>
    <t>Spool Arm (blue), TAZ</t>
  </si>
  <si>
    <t>PP-GP0074</t>
  </si>
  <si>
    <t>feed_tube spinner</t>
  </si>
  <si>
    <t>Hardware</t>
  </si>
  <si>
    <t>HD-MS0031</t>
  </si>
  <si>
    <t>Thumb Screw Knob for M4 SHCS, Black</t>
  </si>
  <si>
    <t>Timberline</t>
  </si>
  <si>
    <t>1</t>
  </si>
  <si>
    <t>McMaster-Carr Supply Company</t>
  </si>
  <si>
    <t>91175A062</t>
  </si>
  <si>
    <t>HD-BT0052</t>
  </si>
  <si>
    <t>M4 x 55 Bolt, SHCS Black-Oxide</t>
  </si>
  <si>
    <t>91290A187</t>
  </si>
  <si>
    <t>HD-NT0004</t>
  </si>
  <si>
    <t>M3 Nut, Zinc Plated</t>
  </si>
  <si>
    <t>small herringbone gear, extruder idler</t>
  </si>
  <si>
    <t>90591A121</t>
  </si>
  <si>
    <t>HD-BT0012</t>
  </si>
  <si>
    <t>M3 Set Screw (Grub Screw)</t>
  </si>
  <si>
    <t>extruder, rods and switches</t>
  </si>
  <si>
    <t>91390A100</t>
  </si>
  <si>
    <t>HD-MS0030</t>
  </si>
  <si>
    <t>M3-.5 3.8mm Heatset Insert</t>
  </si>
  <si>
    <t>McMasterCarr</t>
  </si>
  <si>
    <t>94180A331</t>
  </si>
  <si>
    <t>HD-BT0039</t>
  </si>
  <si>
    <t>M3 x 12 Bolt, SHCS Black-Oxide</t>
  </si>
  <si>
    <t>91290A117</t>
  </si>
  <si>
    <t>HD-BT0041</t>
  </si>
  <si>
    <t>M3 x 25 Bolt, SHCS Black-Oxide</t>
  </si>
  <si>
    <t>extruder; bed mount, z-hard stop</t>
  </si>
  <si>
    <t>91290A125</t>
  </si>
  <si>
    <t>HD-WA0001</t>
  </si>
  <si>
    <t>M3 Washer, Steel, Zinc Plated</t>
  </si>
  <si>
    <t>91166A210</t>
  </si>
  <si>
    <t>HD-BT0010</t>
  </si>
  <si>
    <t>M4 x 20 Bolt, SHCS Black-Oxide</t>
  </si>
  <si>
    <t>Extruder/Buda</t>
  </si>
  <si>
    <t>91290A168</t>
  </si>
  <si>
    <t>HD-WA0005</t>
  </si>
  <si>
    <t>M4 Washer</t>
  </si>
  <si>
    <t>91166A230</t>
  </si>
  <si>
    <t>HD-NT0011</t>
  </si>
  <si>
    <t>M4 Nut,Zinc-Plated Steel</t>
  </si>
  <si>
    <t>extruder/buda</t>
  </si>
  <si>
    <t>90591A141</t>
  </si>
  <si>
    <t>HD-MS0062</t>
  </si>
  <si>
    <t>Metric Aluminum Unthreaded Spacer, 8MM OD, 8MM Length, M5 Screw Size</t>
  </si>
  <si>
    <t>94669A757</t>
  </si>
  <si>
    <t>HD-BT0108</t>
  </si>
  <si>
    <t>Hobbed, M8 x 50 Hex Head Bolt</t>
  </si>
  <si>
    <t>See LSM Quote</t>
  </si>
  <si>
    <t>HD-NT0002</t>
  </si>
  <si>
    <t>M8 Nyloc Nut, Zinc Plated</t>
  </si>
  <si>
    <t>bearings, extruder</t>
  </si>
  <si>
    <t>90576A117</t>
  </si>
  <si>
    <t>HD-WA0006</t>
  </si>
  <si>
    <t>M8 Washer, Steel, Zinc Plated</t>
  </si>
  <si>
    <t>extruder, spooler,bearings</t>
  </si>
  <si>
    <t>91166A270</t>
  </si>
  <si>
    <t>Mechanical</t>
  </si>
  <si>
    <t>HD-MS0204</t>
  </si>
  <si>
    <t>Sealed Skateboard/inline/Rollerblade Skate Bearing Ball</t>
  </si>
  <si>
    <t>vxb.com</t>
  </si>
  <si>
    <t>4 bearings used in robot, 3 in extruder</t>
  </si>
  <si>
    <t>2</t>
  </si>
  <si>
    <t>HD-MS0060</t>
  </si>
  <si>
    <t>M5-.8 11mm Heatset Insert</t>
  </si>
  <si>
    <t>4 reqd</t>
  </si>
  <si>
    <t>94180A363</t>
  </si>
  <si>
    <t>HD-NT0044</t>
  </si>
  <si>
    <t>Post assembly M5 T-nut</t>
  </si>
  <si>
    <t>Misumi</t>
  </si>
  <si>
    <t>HN-TAP5</t>
  </si>
  <si>
    <t>for mounting spool arm</t>
  </si>
  <si>
    <t>HD-BT0049</t>
  </si>
  <si>
    <t>M5 x 14 Bolt, SHCS Black_Oxide</t>
  </si>
  <si>
    <t>Mcmaster-Carr Supply Company</t>
  </si>
  <si>
    <t>91290A230</t>
  </si>
  <si>
    <t>HD-MS0055</t>
  </si>
  <si>
    <t>Thumb Screw Knob for M5 SHCS, Black</t>
  </si>
  <si>
    <t>Y-axis</t>
  </si>
  <si>
    <t>91175A063</t>
  </si>
  <si>
    <t>HD-MS0027</t>
  </si>
  <si>
    <t>Spring, Extruder, 6mm OD, 0.8mm WD, 9.7mm FL</t>
  </si>
  <si>
    <t>Associated Spring</t>
  </si>
  <si>
    <t>C0240-032-0380-M</t>
  </si>
  <si>
    <t>Extruder, Z-endstop</t>
  </si>
  <si>
    <t>HD-RD0004</t>
  </si>
  <si>
    <t>8mm Smooth Rod x 18-19mm</t>
  </si>
  <si>
    <t>MBK</t>
  </si>
  <si>
    <t>HE-SH0027</t>
  </si>
  <si>
    <r>
      <t xml:space="preserve">Assy, Budaschnozzle 2.0c with </t>
    </r>
    <r>
      <rPr>
        <b/>
        <sz val="11"/>
        <color theme="1"/>
        <rFont val="Liberation Sans"/>
      </rPr>
      <t>0.5</t>
    </r>
    <r>
      <rPr>
        <sz val="10"/>
        <color rgb="FF000000"/>
        <rFont val="Arial"/>
        <family val="2"/>
      </rPr>
      <t xml:space="preserve"> nozzle</t>
    </r>
  </si>
  <si>
    <t>4</t>
  </si>
  <si>
    <t>HD-TB0006</t>
  </si>
  <si>
    <t>.25”ODx.125”ID PTFE tube (~4”)</t>
  </si>
  <si>
    <t>8547K23</t>
  </si>
  <si>
    <t>ft</t>
  </si>
  <si>
    <t>HD-TB0007</t>
  </si>
  <si>
    <t>Feed Tube, PTFE</t>
  </si>
  <si>
    <t>5239K12</t>
  </si>
  <si>
    <t>mm</t>
  </si>
  <si>
    <t>Filament Guide</t>
  </si>
  <si>
    <t>HD-WA0007</t>
  </si>
  <si>
    <t>M5 Washer, Steel, Zinc Plated</t>
  </si>
  <si>
    <t>frame</t>
  </si>
  <si>
    <t>91166A240</t>
  </si>
  <si>
    <t>HD-MS0059</t>
  </si>
  <si>
    <t>Standard Nylon Cable Tie 7-1/2" L, 1-7/8" Bundle Dia, 50#Tensile Strg, Black</t>
  </si>
  <si>
    <t>7130K59</t>
  </si>
  <si>
    <t>Electronic</t>
  </si>
  <si>
    <t>EL-MT0017</t>
  </si>
  <si>
    <t>Low profile NEMA 17 Stepper Motors, wires cut to 60mm</t>
  </si>
  <si>
    <t>changzhou</t>
  </si>
  <si>
    <t>SY42STH33-1504A</t>
  </si>
  <si>
    <t>TL-CS0083</t>
  </si>
  <si>
    <t>EMI/RFI-Shield Heat-Shrink Tubing 3/16" ID Before, 3/32" ID After, 48" L, Black, cut to 50mm</t>
  </si>
  <si>
    <t>7937K31</t>
  </si>
  <si>
    <t>EL-MS0061</t>
  </si>
  <si>
    <t>Conn Housing Male 4POS .100</t>
  </si>
  <si>
    <t>Digikey</t>
  </si>
  <si>
    <t>WM2535-ND</t>
  </si>
  <si>
    <t>pcs</t>
  </si>
  <si>
    <t>EL-MS0058</t>
  </si>
  <si>
    <t>CONN PIN 24-30AWG CRIMP TIN</t>
  </si>
  <si>
    <t>WM2565-ND</t>
  </si>
  <si>
    <t>Note: Because of the TAZ3/TAZ4 Harness change, wiring harness is not included in this BOM. See additional pre/post guava BOM's in Dual Extruder production docs</t>
  </si>
  <si>
    <t>Alternate supplier</t>
  </si>
  <si>
    <t>.25”ODx.125”ID PTFE tube (~4”) - 50' roll</t>
  </si>
  <si>
    <t>Zoro Tools</t>
  </si>
  <si>
    <t>G3251001</t>
  </si>
  <si>
    <t>only comes in 50' rolls ($105)</t>
  </si>
  <si>
    <t>This Zoro tools PTFE should be much more consistent – need to test before using in production – only comes in 50' rolls (~150flexy's)</t>
  </si>
  <si>
    <t>ORDER</t>
  </si>
  <si>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</si>
  <si>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</si>
  <si>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</si>
  <si>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</si>
  <si>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</si>
  <si>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</si>
  <si>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</si>
  <si>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</si>
  <si>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</si>
  <si>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</si>
  <si>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Quantity to order</t>
  </si>
  <si>
    <t>Price Per Unit</t>
  </si>
  <si>
    <t>Price Total</t>
  </si>
  <si>
    <t>Comment</t>
  </si>
  <si>
    <t>Lead Time (wks)</t>
  </si>
  <si>
    <t>Responsible</t>
  </si>
  <si>
    <t>To Order</t>
  </si>
  <si>
    <t>Notes</t>
  </si>
  <si>
    <t>Alt. supplier</t>
  </si>
  <si>
    <t>Already covered by FlexyStruder Order</t>
  </si>
  <si>
    <t>HD-WA0008</t>
  </si>
  <si>
    <t>Metric Spring Steel Shim - DIN 988 0.5mm Thick, 8mm ID, 14mm OD</t>
  </si>
  <si>
    <t>extruder - optional hobbed bolt aligner</t>
  </si>
  <si>
    <t>PO02269</t>
  </si>
  <si>
    <t>In Stock</t>
  </si>
  <si>
    <t>98055A114</t>
  </si>
  <si>
    <t>HD-WA0009</t>
  </si>
  <si>
    <t>Metric Spring Steel Shim - DIN 988 1.0mm Thick, 8mm ID, 14mm OD</t>
  </si>
  <si>
    <t>98055A115</t>
  </si>
  <si>
    <t>McMaster</t>
  </si>
  <si>
    <t>Plastic Head Thumb Screw, Knurled Head, M5 Thread, 0.8mm Pitch, 16mm Long</t>
  </si>
  <si>
    <t>96016A241</t>
  </si>
  <si>
    <t>m</t>
  </si>
  <si>
    <t>This mcmaster PTFE should be replaced by the line below due to consistency issues</t>
  </si>
  <si>
    <t>VXB</t>
  </si>
  <si>
    <t>HD-MS0013</t>
  </si>
  <si>
    <t>608ZZ bearing</t>
  </si>
  <si>
    <t>100Skate</t>
  </si>
  <si>
    <t>Assembly</t>
  </si>
  <si>
    <t>Changzhou</t>
  </si>
  <si>
    <t>Low profile NEMA 17 Stepper Motors</t>
  </si>
  <si>
    <t>Missumi</t>
  </si>
  <si>
    <t>Hobbed Bolt</t>
  </si>
  <si>
    <t>Printed Parts</t>
  </si>
  <si>
    <t>Flexystruder body V1.1</t>
  </si>
  <si>
    <t>Spool Arm, 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</si>
</sst>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&quot;-&quot;[$$-409]#,##0.00"/>
    <numFmt numFmtId="165" formatCode="&quot;$&quot;#,##0.00;[Red]&quot;-&quot;&quot;$&quot;#,##0.00;"/>
    <numFmt numFmtId="166" formatCode="mm/dd/yy"/>
  </numFmts>
  <fonts count="22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1"/>
    </font>
    <font>
      <sz val="10"/>
      <color rgb="FF000000"/>
      <name val="Liberation Serif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Liberation Sans"/>
    </font>
    <font>
      <sz val="10"/>
      <color rgb="FF000000"/>
      <name val="Cumberland AMT"/>
    </font>
    <font>
      <b/>
      <sz val="12"/>
      <color theme="1"/>
      <name val="Liberation Sans"/>
    </font>
    <font>
      <b/>
      <sz val="10"/>
      <color theme="1"/>
      <name val="Arial"/>
      <family val="2"/>
    </font>
    <font>
      <sz val="10"/>
      <color theme="1"/>
      <name val="Liberation Serif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808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3366"/>
        <bgColor rgb="FFFF3366"/>
      </patternFill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  <fill>
      <patternFill patternType="solid">
        <fgColor rgb="FFAECF00"/>
        <bgColor rgb="FFAECF00"/>
      </patternFill>
    </fill>
    <fill>
      <patternFill patternType="solid">
        <fgColor rgb="FFB3B3B3"/>
        <bgColor rgb="FFB3B3B3"/>
      </patternFill>
    </fill>
    <fill>
      <patternFill patternType="solid">
        <fgColor rgb="FF4C4C4C"/>
        <bgColor rgb="FF4C4C4C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/>
    <xf numFmtId="164" fontId="6" fillId="0" borderId="0" xfId="0" applyNumberFormat="1" applyFont="1" applyFill="1"/>
    <xf numFmtId="165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8" fillId="0" borderId="0" xfId="0" applyFont="1" applyFill="1"/>
    <xf numFmtId="0" fontId="5" fillId="0" borderId="0" xfId="0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Alignment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  <xf numFmtId="165" fontId="10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wrapText="1"/>
    </xf>
    <xf numFmtId="0" fontId="6" fillId="2" borderId="0" xfId="0" applyFont="1" applyFill="1"/>
    <xf numFmtId="0" fontId="10" fillId="2" borderId="0" xfId="0" applyFont="1" applyFill="1" applyBorder="1" applyAlignment="1" applyProtection="1">
      <alignment horizontal="right"/>
    </xf>
    <xf numFmtId="0" fontId="0" fillId="2" borderId="0" xfId="0" applyFill="1"/>
    <xf numFmtId="0" fontId="10" fillId="0" borderId="0" xfId="0" applyFont="1" applyFill="1"/>
    <xf numFmtId="0" fontId="5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11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right"/>
    </xf>
    <xf numFmtId="0" fontId="5" fillId="0" borderId="0" xfId="1" applyFont="1" applyFill="1"/>
    <xf numFmtId="0" fontId="13" fillId="0" borderId="0" xfId="0" applyFont="1" applyAlignment="1">
      <alignment wrapText="1"/>
    </xf>
    <xf numFmtId="0" fontId="5" fillId="0" borderId="0" xfId="1" applyFont="1" applyFill="1" applyAlignment="1">
      <alignment horizontal="right"/>
    </xf>
    <xf numFmtId="0" fontId="5" fillId="0" borderId="0" xfId="1" applyFont="1" applyFill="1" applyAlignment="1">
      <alignment wrapText="1"/>
    </xf>
    <xf numFmtId="164" fontId="5" fillId="0" borderId="0" xfId="1" applyNumberFormat="1" applyFont="1" applyFill="1"/>
    <xf numFmtId="164" fontId="0" fillId="0" borderId="0" xfId="0" applyNumberForma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14" fillId="0" borderId="0" xfId="0" applyFont="1"/>
    <xf numFmtId="0" fontId="12" fillId="0" borderId="0" xfId="0" applyFont="1"/>
    <xf numFmtId="0" fontId="10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/>
    <xf numFmtId="0" fontId="16" fillId="3" borderId="0" xfId="0" applyFont="1" applyFill="1" applyAlignment="1">
      <alignment wrapText="1"/>
    </xf>
    <xf numFmtId="164" fontId="10" fillId="3" borderId="0" xfId="0" applyNumberFormat="1" applyFont="1" applyFill="1" applyBorder="1" applyAlignment="1" applyProtection="1"/>
    <xf numFmtId="165" fontId="10" fillId="3" borderId="0" xfId="0" applyNumberFormat="1" applyFont="1" applyFill="1" applyBorder="1" applyAlignment="1" applyProtection="1"/>
    <xf numFmtId="0" fontId="0" fillId="3" borderId="0" xfId="0" applyFill="1"/>
    <xf numFmtId="0" fontId="15" fillId="3" borderId="0" xfId="0" applyFont="1" applyFill="1" applyBorder="1" applyAlignment="1" applyProtection="1">
      <alignment horizontal="right"/>
    </xf>
    <xf numFmtId="0" fontId="5" fillId="3" borderId="0" xfId="1" applyFont="1" applyFill="1"/>
    <xf numFmtId="0" fontId="4" fillId="0" borderId="0" xfId="0" applyFont="1" applyAlignment="1">
      <alignment horizontal="center" vertical="center"/>
    </xf>
    <xf numFmtId="0" fontId="17" fillId="4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0" fontId="17" fillId="4" borderId="0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/>
    <xf numFmtId="0" fontId="19" fillId="4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wrapText="1"/>
    </xf>
    <xf numFmtId="0" fontId="6" fillId="5" borderId="0" xfId="0" applyFont="1" applyFill="1"/>
    <xf numFmtId="0" fontId="20" fillId="6" borderId="0" xfId="0" applyFont="1" applyFill="1" applyBorder="1" applyAlignment="1" applyProtection="1">
      <alignment wrapText="1"/>
    </xf>
    <xf numFmtId="0" fontId="8" fillId="5" borderId="0" xfId="0" applyFont="1" applyFill="1"/>
    <xf numFmtId="0" fontId="9" fillId="0" borderId="0" xfId="0" applyFont="1" applyAlignment="1">
      <alignment wrapText="1"/>
    </xf>
    <xf numFmtId="164" fontId="10" fillId="0" borderId="0" xfId="0" applyNumberFormat="1" applyFont="1"/>
    <xf numFmtId="0" fontId="5" fillId="7" borderId="0" xfId="0" applyFont="1" applyFill="1" applyBorder="1" applyAlignment="1" applyProtection="1">
      <alignment horizontal="center"/>
    </xf>
    <xf numFmtId="166" fontId="5" fillId="8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 applyProtection="1">
      <alignment horizontal="left"/>
    </xf>
    <xf numFmtId="0" fontId="5" fillId="0" borderId="0" xfId="1" applyFont="1" applyFill="1" applyAlignment="1">
      <alignment horizontal="center"/>
    </xf>
    <xf numFmtId="0" fontId="20" fillId="9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0" fontId="10" fillId="5" borderId="0" xfId="0" applyFont="1" applyFill="1" applyBorder="1" applyAlignment="1" applyProtection="1"/>
    <xf numFmtId="0" fontId="10" fillId="5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cmast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cmast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workbookViewId="0">
      <selection activeCell="L55" sqref="L55:M55"/>
    </sheetView>
  </sheetViews>
  <sheetFormatPr defaultRowHeight="14.25"/>
  <cols>
    <col min="1" max="3" width="10.625" customWidth="1"/>
    <col min="4" max="4" width="43.625" customWidth="1"/>
    <col min="5" max="1022" width="10.625" customWidth="1"/>
  </cols>
  <sheetData>
    <row r="1" spans="1:17" ht="18">
      <c r="A1" s="50" t="s">
        <v>0</v>
      </c>
      <c r="B1" s="50"/>
      <c r="C1" s="50"/>
      <c r="D1" s="50"/>
      <c r="E1" s="50"/>
    </row>
    <row r="2" spans="1:17">
      <c r="D2" s="1"/>
    </row>
    <row r="3" spans="1:17">
      <c r="A3" s="2" t="s">
        <v>1</v>
      </c>
      <c r="B3" s="2"/>
      <c r="C3" s="2" t="s">
        <v>2</v>
      </c>
      <c r="D3" s="3" t="s">
        <v>3</v>
      </c>
      <c r="E3" s="2" t="s">
        <v>4</v>
      </c>
      <c r="F3" s="2"/>
      <c r="G3" s="2" t="s">
        <v>4</v>
      </c>
      <c r="H3" s="4"/>
      <c r="I3" s="2">
        <v>1</v>
      </c>
      <c r="J3" s="2" t="s">
        <v>5</v>
      </c>
      <c r="K3" s="2"/>
      <c r="L3" s="2"/>
      <c r="M3" s="7"/>
      <c r="N3" s="2"/>
      <c r="O3" s="2"/>
      <c r="P3" s="2"/>
      <c r="Q3" s="2"/>
    </row>
    <row r="4" spans="1:17">
      <c r="A4" s="2" t="s">
        <v>1</v>
      </c>
      <c r="B4" s="2"/>
      <c r="C4" s="2" t="s">
        <v>6</v>
      </c>
      <c r="D4" s="3" t="s">
        <v>7</v>
      </c>
      <c r="E4" s="2" t="s">
        <v>4</v>
      </c>
      <c r="F4" s="2"/>
      <c r="G4" s="2" t="s">
        <v>4</v>
      </c>
      <c r="H4" s="4"/>
      <c r="I4" s="2">
        <v>1</v>
      </c>
      <c r="J4" s="2" t="s">
        <v>5</v>
      </c>
      <c r="K4" s="2"/>
      <c r="L4" s="2"/>
      <c r="M4" s="7"/>
      <c r="N4" s="2"/>
      <c r="O4" s="2"/>
      <c r="P4" s="2"/>
      <c r="Q4" s="2"/>
    </row>
    <row r="5" spans="1:17">
      <c r="A5" s="2" t="s">
        <v>1</v>
      </c>
      <c r="B5" s="2"/>
      <c r="C5" s="2" t="s">
        <v>8</v>
      </c>
      <c r="D5" s="3" t="s">
        <v>9</v>
      </c>
      <c r="E5" s="2" t="s">
        <v>4</v>
      </c>
      <c r="F5" s="2"/>
      <c r="G5" s="2" t="s">
        <v>4</v>
      </c>
      <c r="H5" s="4"/>
      <c r="I5" s="2">
        <v>1</v>
      </c>
      <c r="J5" s="2" t="s">
        <v>5</v>
      </c>
      <c r="K5" s="2"/>
      <c r="L5" s="2"/>
      <c r="M5" s="7"/>
      <c r="N5" s="2"/>
      <c r="O5" s="2"/>
      <c r="P5" s="2"/>
      <c r="Q5" s="2"/>
    </row>
    <row r="6" spans="1:17">
      <c r="A6" s="2" t="s">
        <v>1</v>
      </c>
      <c r="B6" s="2"/>
      <c r="C6" s="2" t="s">
        <v>10</v>
      </c>
      <c r="D6" s="3" t="s">
        <v>11</v>
      </c>
      <c r="E6" s="2" t="s">
        <v>4</v>
      </c>
      <c r="F6" s="2"/>
      <c r="G6" s="2" t="s">
        <v>4</v>
      </c>
      <c r="H6" s="4"/>
      <c r="I6" s="2">
        <v>1</v>
      </c>
      <c r="J6" s="2" t="s">
        <v>5</v>
      </c>
      <c r="K6" s="2"/>
      <c r="L6" s="2"/>
      <c r="M6" s="7"/>
      <c r="N6" s="2"/>
      <c r="O6" s="2"/>
      <c r="P6" s="2"/>
      <c r="Q6" s="2"/>
    </row>
    <row r="7" spans="1:17">
      <c r="A7" s="2" t="s">
        <v>1</v>
      </c>
      <c r="B7" s="8"/>
      <c r="C7" s="2" t="s">
        <v>12</v>
      </c>
      <c r="D7" s="3" t="s">
        <v>13</v>
      </c>
      <c r="E7" s="2" t="s">
        <v>4</v>
      </c>
      <c r="F7" s="2"/>
      <c r="G7" s="2" t="s">
        <v>4</v>
      </c>
      <c r="H7" s="2"/>
      <c r="I7" s="2">
        <v>1</v>
      </c>
      <c r="J7" s="2" t="s">
        <v>5</v>
      </c>
      <c r="K7" s="2"/>
      <c r="L7" s="2" t="s">
        <v>14</v>
      </c>
      <c r="M7" s="7">
        <v>4</v>
      </c>
      <c r="N7" s="2"/>
      <c r="O7" s="2"/>
      <c r="P7" s="2"/>
      <c r="Q7" s="2"/>
    </row>
    <row r="8" spans="1:17">
      <c r="A8" s="2" t="s">
        <v>1</v>
      </c>
      <c r="B8" s="2"/>
      <c r="C8" s="2" t="s">
        <v>15</v>
      </c>
      <c r="D8" s="3" t="s">
        <v>16</v>
      </c>
      <c r="E8" s="2" t="s">
        <v>4</v>
      </c>
      <c r="F8" s="2"/>
      <c r="G8" s="2" t="s">
        <v>4</v>
      </c>
      <c r="H8" s="2"/>
      <c r="I8" s="2">
        <v>1</v>
      </c>
      <c r="J8" s="2" t="s">
        <v>5</v>
      </c>
      <c r="K8" s="2"/>
      <c r="L8" s="2" t="s">
        <v>14</v>
      </c>
      <c r="M8" s="7">
        <v>4</v>
      </c>
      <c r="N8" s="2"/>
      <c r="O8" s="2"/>
      <c r="P8" s="2"/>
      <c r="Q8" s="2"/>
    </row>
    <row r="9" spans="1:17">
      <c r="A9" s="2" t="s">
        <v>1</v>
      </c>
      <c r="B9" s="2"/>
      <c r="C9" s="2" t="s">
        <v>17</v>
      </c>
      <c r="D9" s="3" t="s">
        <v>18</v>
      </c>
      <c r="E9" s="2" t="s">
        <v>4</v>
      </c>
      <c r="F9" s="2"/>
      <c r="G9" s="2" t="s">
        <v>4</v>
      </c>
      <c r="H9" s="2"/>
      <c r="I9" s="2">
        <v>2</v>
      </c>
      <c r="J9" s="2" t="s">
        <v>5</v>
      </c>
      <c r="K9" s="2"/>
      <c r="L9" s="2" t="s">
        <v>14</v>
      </c>
      <c r="M9" s="7">
        <v>4</v>
      </c>
      <c r="N9" s="2"/>
      <c r="O9" s="2"/>
      <c r="P9" s="2"/>
      <c r="Q9" s="2"/>
    </row>
    <row r="10" spans="1:17">
      <c r="A10" s="2" t="s">
        <v>1</v>
      </c>
      <c r="B10" s="2"/>
      <c r="C10" s="2" t="s">
        <v>19</v>
      </c>
      <c r="D10" s="3" t="s">
        <v>20</v>
      </c>
      <c r="E10" s="2" t="s">
        <v>4</v>
      </c>
      <c r="F10" s="2"/>
      <c r="G10" s="2" t="s">
        <v>4</v>
      </c>
      <c r="H10" s="2"/>
      <c r="I10" s="2">
        <v>1</v>
      </c>
      <c r="J10" s="2" t="s">
        <v>5</v>
      </c>
      <c r="K10" s="2"/>
      <c r="L10" s="2"/>
      <c r="M10" s="7">
        <v>4</v>
      </c>
      <c r="N10" s="2"/>
      <c r="O10" s="2"/>
      <c r="P10" s="2"/>
      <c r="Q10" s="2"/>
    </row>
    <row r="11" spans="1:17">
      <c r="A11" s="2" t="s">
        <v>1</v>
      </c>
      <c r="B11" s="2"/>
      <c r="C11" s="2" t="s">
        <v>21</v>
      </c>
      <c r="D11" s="3" t="s">
        <v>22</v>
      </c>
      <c r="E11" s="2" t="s">
        <v>4</v>
      </c>
      <c r="F11" s="2"/>
      <c r="G11" s="2" t="s">
        <v>4</v>
      </c>
      <c r="H11" s="2"/>
      <c r="I11" s="2">
        <v>2</v>
      </c>
      <c r="J11" s="2" t="s">
        <v>5</v>
      </c>
      <c r="K11" s="2"/>
      <c r="L11" s="2" t="s">
        <v>14</v>
      </c>
      <c r="M11" s="7">
        <v>4</v>
      </c>
      <c r="N11" s="2"/>
      <c r="O11" s="2"/>
      <c r="P11" s="2"/>
      <c r="Q11" s="2"/>
    </row>
    <row r="12" spans="1:17">
      <c r="A12" s="2" t="s">
        <v>1</v>
      </c>
      <c r="B12" s="2"/>
      <c r="C12" s="2" t="s">
        <v>23</v>
      </c>
      <c r="D12" s="3" t="s">
        <v>24</v>
      </c>
      <c r="E12" s="2" t="s">
        <v>4</v>
      </c>
      <c r="F12" s="2"/>
      <c r="G12" s="2" t="s">
        <v>4</v>
      </c>
      <c r="H12" s="2"/>
      <c r="I12" s="2">
        <v>2</v>
      </c>
      <c r="J12" s="2" t="s">
        <v>5</v>
      </c>
      <c r="K12" s="2"/>
      <c r="L12" s="2" t="s">
        <v>14</v>
      </c>
      <c r="M12" s="7">
        <v>4</v>
      </c>
      <c r="N12" s="2"/>
      <c r="O12" s="2"/>
      <c r="P12" s="2"/>
      <c r="Q12" s="2"/>
    </row>
    <row r="13" spans="1:17">
      <c r="A13" s="2" t="s">
        <v>1</v>
      </c>
      <c r="B13" s="2"/>
      <c r="C13" s="2" t="s">
        <v>25</v>
      </c>
      <c r="D13" s="3" t="s">
        <v>26</v>
      </c>
      <c r="E13" s="2" t="s">
        <v>4</v>
      </c>
      <c r="F13" s="2"/>
      <c r="G13" s="2" t="s">
        <v>4</v>
      </c>
      <c r="H13" s="2"/>
      <c r="I13" s="2">
        <v>1</v>
      </c>
      <c r="J13" s="2" t="s">
        <v>5</v>
      </c>
      <c r="K13" s="2"/>
      <c r="L13" s="2"/>
      <c r="M13" s="7">
        <v>4</v>
      </c>
      <c r="N13" s="2"/>
      <c r="O13" s="2"/>
      <c r="P13" s="2"/>
      <c r="Q13" s="2"/>
    </row>
    <row r="14" spans="1:17">
      <c r="A14" s="2" t="s">
        <v>1</v>
      </c>
      <c r="B14" s="2"/>
      <c r="C14" s="2" t="s">
        <v>27</v>
      </c>
      <c r="D14" s="3" t="s">
        <v>28</v>
      </c>
      <c r="E14" s="2" t="s">
        <v>4</v>
      </c>
      <c r="F14" s="2"/>
      <c r="G14" s="2" t="s">
        <v>4</v>
      </c>
      <c r="H14" s="2"/>
      <c r="I14" s="2">
        <v>1</v>
      </c>
      <c r="J14" s="2" t="s">
        <v>5</v>
      </c>
      <c r="K14" s="2"/>
      <c r="L14" s="2"/>
      <c r="M14" s="7">
        <v>4</v>
      </c>
      <c r="N14" s="2"/>
      <c r="O14" s="2"/>
      <c r="P14" s="2"/>
      <c r="Q14" s="2"/>
    </row>
    <row r="15" spans="1:17">
      <c r="A15" s="2" t="s">
        <v>29</v>
      </c>
      <c r="B15" s="2"/>
      <c r="C15" s="2" t="s">
        <v>30</v>
      </c>
      <c r="D15" s="3" t="s">
        <v>31</v>
      </c>
      <c r="E15" s="2"/>
      <c r="F15" s="2"/>
      <c r="G15" s="2" t="s">
        <v>32</v>
      </c>
      <c r="H15" s="4"/>
      <c r="I15" s="2">
        <v>2</v>
      </c>
      <c r="J15" s="2" t="s">
        <v>5</v>
      </c>
      <c r="K15" s="2"/>
      <c r="L15" s="2" t="s">
        <v>14</v>
      </c>
      <c r="M15" s="7" t="s">
        <v>33</v>
      </c>
      <c r="N15" s="2"/>
      <c r="O15" s="2"/>
      <c r="P15" s="2" t="s">
        <v>34</v>
      </c>
      <c r="Q15" s="2" t="s">
        <v>35</v>
      </c>
    </row>
    <row r="16" spans="1:17">
      <c r="A16" s="2" t="s">
        <v>29</v>
      </c>
      <c r="B16" s="2"/>
      <c r="C16" s="2" t="s">
        <v>36</v>
      </c>
      <c r="D16" s="3" t="s">
        <v>37</v>
      </c>
      <c r="E16" s="2"/>
      <c r="F16" s="2"/>
      <c r="G16" s="2" t="s">
        <v>32</v>
      </c>
      <c r="H16" s="4"/>
      <c r="I16" s="2">
        <v>2</v>
      </c>
      <c r="J16" s="2" t="s">
        <v>5</v>
      </c>
      <c r="K16" s="2"/>
      <c r="L16" s="2" t="s">
        <v>14</v>
      </c>
      <c r="M16" s="7" t="s">
        <v>33</v>
      </c>
      <c r="N16" s="2"/>
      <c r="O16" s="2"/>
      <c r="P16" s="2" t="s">
        <v>34</v>
      </c>
      <c r="Q16" s="2" t="s">
        <v>38</v>
      </c>
    </row>
    <row r="17" spans="1:17">
      <c r="A17" s="2" t="s">
        <v>29</v>
      </c>
      <c r="B17" s="2"/>
      <c r="C17" s="2" t="s">
        <v>39</v>
      </c>
      <c r="D17" s="3" t="s">
        <v>40</v>
      </c>
      <c r="E17" s="2"/>
      <c r="F17" s="2"/>
      <c r="G17" s="2" t="s">
        <v>32</v>
      </c>
      <c r="H17" s="4"/>
      <c r="I17" s="2">
        <v>3</v>
      </c>
      <c r="J17" s="2" t="s">
        <v>5</v>
      </c>
      <c r="K17" s="2"/>
      <c r="L17" s="2" t="s">
        <v>41</v>
      </c>
      <c r="M17" s="7" t="s">
        <v>33</v>
      </c>
      <c r="N17" s="2"/>
      <c r="O17" s="2"/>
      <c r="P17" s="2" t="s">
        <v>34</v>
      </c>
      <c r="Q17" s="2" t="s">
        <v>42</v>
      </c>
    </row>
    <row r="18" spans="1:17">
      <c r="A18" s="2" t="s">
        <v>29</v>
      </c>
      <c r="B18" s="2"/>
      <c r="C18" s="2" t="s">
        <v>43</v>
      </c>
      <c r="D18" s="3" t="s">
        <v>44</v>
      </c>
      <c r="E18" s="2"/>
      <c r="F18" s="2"/>
      <c r="G18" s="2" t="s">
        <v>32</v>
      </c>
      <c r="H18" s="4"/>
      <c r="I18" s="2">
        <v>2</v>
      </c>
      <c r="J18" s="2" t="s">
        <v>5</v>
      </c>
      <c r="K18" s="2"/>
      <c r="L18" s="2" t="s">
        <v>45</v>
      </c>
      <c r="M18" s="7" t="s">
        <v>33</v>
      </c>
      <c r="N18" s="2"/>
      <c r="O18" s="2"/>
      <c r="P18" s="2" t="s">
        <v>34</v>
      </c>
      <c r="Q18" s="2" t="s">
        <v>46</v>
      </c>
    </row>
    <row r="19" spans="1:17">
      <c r="A19" s="2" t="s">
        <v>29</v>
      </c>
      <c r="B19" s="2"/>
      <c r="C19" s="2" t="s">
        <v>47</v>
      </c>
      <c r="D19" s="3" t="s">
        <v>48</v>
      </c>
      <c r="E19" s="2"/>
      <c r="F19" s="2"/>
      <c r="G19" s="2" t="s">
        <v>32</v>
      </c>
      <c r="H19" s="4"/>
      <c r="I19" s="9">
        <v>8</v>
      </c>
      <c r="J19" s="2" t="s">
        <v>5</v>
      </c>
      <c r="K19" s="2"/>
      <c r="L19" s="2"/>
      <c r="M19" s="7" t="s">
        <v>33</v>
      </c>
      <c r="N19" s="2"/>
      <c r="O19" s="2"/>
      <c r="P19" s="2" t="s">
        <v>49</v>
      </c>
      <c r="Q19" s="2" t="s">
        <v>50</v>
      </c>
    </row>
    <row r="20" spans="1:17">
      <c r="A20" s="2" t="s">
        <v>29</v>
      </c>
      <c r="B20" s="2"/>
      <c r="C20" s="2" t="s">
        <v>51</v>
      </c>
      <c r="D20" s="3" t="s">
        <v>52</v>
      </c>
      <c r="E20" s="2"/>
      <c r="F20" s="2"/>
      <c r="G20" s="2" t="s">
        <v>32</v>
      </c>
      <c r="H20" s="4"/>
      <c r="I20" s="2">
        <v>6</v>
      </c>
      <c r="J20" s="2" t="s">
        <v>5</v>
      </c>
      <c r="K20" s="2"/>
      <c r="L20" s="2"/>
      <c r="M20" s="7" t="s">
        <v>33</v>
      </c>
      <c r="N20" s="2"/>
      <c r="O20" s="2"/>
      <c r="P20" s="2" t="s">
        <v>34</v>
      </c>
      <c r="Q20" s="2" t="s">
        <v>53</v>
      </c>
    </row>
    <row r="21" spans="1:17">
      <c r="A21" s="2" t="s">
        <v>29</v>
      </c>
      <c r="B21" s="2"/>
      <c r="C21" s="2" t="s">
        <v>54</v>
      </c>
      <c r="D21" s="3" t="s">
        <v>55</v>
      </c>
      <c r="E21" s="2"/>
      <c r="F21" s="2"/>
      <c r="G21" s="2" t="s">
        <v>32</v>
      </c>
      <c r="H21" s="4"/>
      <c r="I21" s="2">
        <v>6</v>
      </c>
      <c r="J21" s="2" t="s">
        <v>5</v>
      </c>
      <c r="K21" s="2"/>
      <c r="L21" s="2" t="s">
        <v>56</v>
      </c>
      <c r="M21" s="7" t="s">
        <v>33</v>
      </c>
      <c r="N21" s="2"/>
      <c r="O21" s="2"/>
      <c r="P21" s="2" t="s">
        <v>34</v>
      </c>
      <c r="Q21" s="2" t="s">
        <v>57</v>
      </c>
    </row>
    <row r="22" spans="1:17">
      <c r="A22" s="2" t="s">
        <v>29</v>
      </c>
      <c r="B22" s="2"/>
      <c r="C22" s="2" t="s">
        <v>58</v>
      </c>
      <c r="D22" s="3" t="s">
        <v>59</v>
      </c>
      <c r="E22" s="2"/>
      <c r="F22" s="2"/>
      <c r="G22" s="2" t="s">
        <v>32</v>
      </c>
      <c r="H22" s="4"/>
      <c r="I22" s="2">
        <v>12</v>
      </c>
      <c r="J22" s="2" t="s">
        <v>5</v>
      </c>
      <c r="K22" s="2"/>
      <c r="L22" s="2"/>
      <c r="M22" s="7" t="s">
        <v>33</v>
      </c>
      <c r="N22" s="2"/>
      <c r="O22" s="2"/>
      <c r="P22" s="2" t="s">
        <v>34</v>
      </c>
      <c r="Q22" s="2" t="s">
        <v>60</v>
      </c>
    </row>
    <row r="23" spans="1:17">
      <c r="A23" s="2" t="s">
        <v>29</v>
      </c>
      <c r="B23" s="2"/>
      <c r="C23" s="2" t="s">
        <v>61</v>
      </c>
      <c r="D23" s="3" t="s">
        <v>62</v>
      </c>
      <c r="E23" s="2"/>
      <c r="F23" s="2"/>
      <c r="G23" s="2" t="s">
        <v>32</v>
      </c>
      <c r="H23" s="4"/>
      <c r="I23" s="2">
        <v>4</v>
      </c>
      <c r="J23" s="2" t="s">
        <v>5</v>
      </c>
      <c r="K23" s="2"/>
      <c r="L23" s="2" t="s">
        <v>63</v>
      </c>
      <c r="M23" s="7" t="s">
        <v>33</v>
      </c>
      <c r="N23" s="2"/>
      <c r="O23" s="2"/>
      <c r="P23" s="2" t="s">
        <v>34</v>
      </c>
      <c r="Q23" s="2" t="s">
        <v>64</v>
      </c>
    </row>
    <row r="24" spans="1:17">
      <c r="A24" s="2" t="s">
        <v>29</v>
      </c>
      <c r="B24" s="2"/>
      <c r="C24" s="2" t="s">
        <v>65</v>
      </c>
      <c r="D24" s="3" t="s">
        <v>66</v>
      </c>
      <c r="E24" s="2"/>
      <c r="F24" s="2"/>
      <c r="G24" s="2" t="s">
        <v>32</v>
      </c>
      <c r="H24" s="4"/>
      <c r="I24" s="2">
        <v>6</v>
      </c>
      <c r="J24" s="2" t="s">
        <v>5</v>
      </c>
      <c r="K24" s="2"/>
      <c r="L24" s="2" t="s">
        <v>63</v>
      </c>
      <c r="M24" s="7" t="s">
        <v>33</v>
      </c>
      <c r="N24" s="2"/>
      <c r="O24" s="2"/>
      <c r="P24" s="2" t="s">
        <v>34</v>
      </c>
      <c r="Q24" s="2" t="s">
        <v>67</v>
      </c>
    </row>
    <row r="25" spans="1:17">
      <c r="A25" s="2" t="s">
        <v>29</v>
      </c>
      <c r="B25" s="2"/>
      <c r="C25" s="2" t="s">
        <v>68</v>
      </c>
      <c r="D25" s="3" t="s">
        <v>69</v>
      </c>
      <c r="E25" s="2"/>
      <c r="F25" s="2"/>
      <c r="G25" s="2" t="s">
        <v>32</v>
      </c>
      <c r="H25" s="4"/>
      <c r="I25" s="2">
        <v>6</v>
      </c>
      <c r="J25" s="2" t="s">
        <v>5</v>
      </c>
      <c r="K25" s="2"/>
      <c r="L25" s="2" t="s">
        <v>70</v>
      </c>
      <c r="M25" s="7" t="s">
        <v>33</v>
      </c>
      <c r="N25" s="2"/>
      <c r="O25" s="2"/>
      <c r="P25" s="2" t="s">
        <v>34</v>
      </c>
      <c r="Q25" s="2" t="s">
        <v>71</v>
      </c>
    </row>
    <row r="26" spans="1:17" s="2" customFormat="1" ht="25.5">
      <c r="A26" s="2" t="s">
        <v>29</v>
      </c>
      <c r="C26" s="2" t="s">
        <v>72</v>
      </c>
      <c r="D26" s="3" t="s">
        <v>73</v>
      </c>
      <c r="G26" s="2" t="s">
        <v>32</v>
      </c>
      <c r="I26" s="2">
        <v>1</v>
      </c>
      <c r="J26" s="2" t="s">
        <v>5</v>
      </c>
      <c r="K26"/>
      <c r="L26"/>
      <c r="M26" s="10">
        <v>750</v>
      </c>
      <c r="N26" s="10"/>
      <c r="O26" s="11"/>
      <c r="P26" s="2" t="s">
        <v>34</v>
      </c>
      <c r="Q26" s="12" t="s">
        <v>74</v>
      </c>
    </row>
    <row r="27" spans="1:17">
      <c r="A27" s="13" t="s">
        <v>29</v>
      </c>
      <c r="B27" s="13"/>
      <c r="C27" s="13" t="s">
        <v>75</v>
      </c>
      <c r="D27" s="14" t="s">
        <v>76</v>
      </c>
      <c r="E27" s="13"/>
      <c r="F27" s="13"/>
      <c r="G27" s="13"/>
      <c r="H27" s="13"/>
      <c r="I27" s="13">
        <v>2</v>
      </c>
      <c r="J27" s="13" t="s">
        <v>5</v>
      </c>
      <c r="K27" s="13"/>
      <c r="L27" s="13" t="s">
        <v>14</v>
      </c>
      <c r="M27" s="16">
        <v>3</v>
      </c>
      <c r="N27" s="13"/>
      <c r="O27" s="13"/>
      <c r="P27" s="13" t="s">
        <v>77</v>
      </c>
      <c r="Q27" s="13"/>
    </row>
    <row r="28" spans="1:17">
      <c r="A28" s="2" t="s">
        <v>29</v>
      </c>
      <c r="B28" s="2"/>
      <c r="C28" s="2" t="s">
        <v>78</v>
      </c>
      <c r="D28" s="3" t="s">
        <v>79</v>
      </c>
      <c r="E28" s="2"/>
      <c r="F28" s="2"/>
      <c r="G28" s="2" t="s">
        <v>32</v>
      </c>
      <c r="H28" s="4"/>
      <c r="I28" s="2">
        <v>2</v>
      </c>
      <c r="J28" s="2" t="s">
        <v>5</v>
      </c>
      <c r="K28" s="2"/>
      <c r="L28" s="2" t="s">
        <v>80</v>
      </c>
      <c r="M28" s="7" t="s">
        <v>33</v>
      </c>
      <c r="N28" s="2"/>
      <c r="O28" s="2"/>
      <c r="P28" s="2" t="s">
        <v>34</v>
      </c>
      <c r="Q28" s="2" t="s">
        <v>81</v>
      </c>
    </row>
    <row r="29" spans="1:17">
      <c r="A29" s="2" t="s">
        <v>29</v>
      </c>
      <c r="B29" s="2"/>
      <c r="C29" s="2" t="s">
        <v>82</v>
      </c>
      <c r="D29" s="3" t="s">
        <v>83</v>
      </c>
      <c r="E29" s="2"/>
      <c r="F29" s="2"/>
      <c r="G29" s="2" t="s">
        <v>32</v>
      </c>
      <c r="H29" s="4"/>
      <c r="I29" s="2">
        <v>6</v>
      </c>
      <c r="J29" s="2" t="s">
        <v>5</v>
      </c>
      <c r="K29" s="2"/>
      <c r="L29" s="2" t="s">
        <v>84</v>
      </c>
      <c r="M29" s="7" t="s">
        <v>33</v>
      </c>
      <c r="N29" s="2"/>
      <c r="O29" s="2"/>
      <c r="P29" s="2" t="s">
        <v>34</v>
      </c>
      <c r="Q29" s="2" t="s">
        <v>85</v>
      </c>
    </row>
    <row r="30" spans="1:17">
      <c r="A30" s="2" t="s">
        <v>86</v>
      </c>
      <c r="B30" s="2"/>
      <c r="C30" s="2" t="s">
        <v>87</v>
      </c>
      <c r="D30" s="3" t="s">
        <v>88</v>
      </c>
      <c r="E30" s="2"/>
      <c r="F30" s="2"/>
      <c r="G30" s="2" t="s">
        <v>89</v>
      </c>
      <c r="H30" s="2"/>
      <c r="I30" s="2">
        <v>5</v>
      </c>
      <c r="J30" s="2" t="s">
        <v>5</v>
      </c>
      <c r="K30" s="2"/>
      <c r="L30" s="2" t="s">
        <v>90</v>
      </c>
      <c r="M30" s="7" t="s">
        <v>91</v>
      </c>
      <c r="N30" s="2"/>
      <c r="O30" s="2"/>
      <c r="P30" s="2"/>
      <c r="Q30" s="2"/>
    </row>
    <row r="31" spans="1:17">
      <c r="A31" s="2" t="s">
        <v>29</v>
      </c>
      <c r="B31" s="2"/>
      <c r="C31" s="2" t="s">
        <v>92</v>
      </c>
      <c r="D31" s="3" t="s">
        <v>93</v>
      </c>
      <c r="E31" s="2"/>
      <c r="F31" s="2"/>
      <c r="G31" s="2" t="s">
        <v>32</v>
      </c>
      <c r="H31" s="4"/>
      <c r="I31" s="2">
        <v>2</v>
      </c>
      <c r="J31" s="2" t="s">
        <v>5</v>
      </c>
      <c r="K31" s="2"/>
      <c r="L31" s="2" t="s">
        <v>94</v>
      </c>
      <c r="M31" s="7" t="s">
        <v>33</v>
      </c>
      <c r="N31" s="2"/>
      <c r="O31" s="2"/>
      <c r="P31" s="2" t="s">
        <v>49</v>
      </c>
      <c r="Q31" s="2" t="s">
        <v>95</v>
      </c>
    </row>
    <row r="32" spans="1:17" s="21" customFormat="1">
      <c r="A32" s="17" t="s">
        <v>29</v>
      </c>
      <c r="B32" s="17"/>
      <c r="C32" s="17" t="s">
        <v>96</v>
      </c>
      <c r="D32" s="18" t="s">
        <v>97</v>
      </c>
      <c r="E32" s="17"/>
      <c r="F32" s="17"/>
      <c r="G32" s="17" t="s">
        <v>98</v>
      </c>
      <c r="H32" s="19" t="s">
        <v>99</v>
      </c>
      <c r="I32" s="17">
        <v>1</v>
      </c>
      <c r="J32" s="17" t="s">
        <v>5</v>
      </c>
      <c r="K32" s="17"/>
      <c r="L32" s="17" t="s">
        <v>100</v>
      </c>
      <c r="M32" s="20"/>
      <c r="N32" s="17"/>
      <c r="O32" s="17"/>
      <c r="P32" s="17"/>
      <c r="Q32" s="17"/>
    </row>
    <row r="33" spans="1:20">
      <c r="A33" s="2" t="s">
        <v>29</v>
      </c>
      <c r="B33" s="2"/>
      <c r="C33" s="2" t="s">
        <v>101</v>
      </c>
      <c r="D33" s="2" t="s">
        <v>102</v>
      </c>
      <c r="E33" s="7"/>
      <c r="F33" s="2"/>
      <c r="G33" s="2" t="s">
        <v>32</v>
      </c>
      <c r="H33" s="22"/>
      <c r="I33" s="7">
        <v>2</v>
      </c>
      <c r="J33" s="23" t="s">
        <v>5</v>
      </c>
      <c r="K33" s="24">
        <f>I33*$H$1</f>
        <v>0</v>
      </c>
      <c r="L33" s="2"/>
      <c r="M33" s="7"/>
      <c r="N33" s="25"/>
      <c r="O33" s="26"/>
      <c r="P33" s="2" t="s">
        <v>103</v>
      </c>
      <c r="Q33" s="2" t="s">
        <v>104</v>
      </c>
      <c r="R33" s="2"/>
    </row>
    <row r="34" spans="1:20">
      <c r="A34" s="2" t="s">
        <v>29</v>
      </c>
      <c r="B34" s="2"/>
      <c r="C34" s="2" t="s">
        <v>105</v>
      </c>
      <c r="D34" s="2" t="s">
        <v>106</v>
      </c>
      <c r="E34" s="7"/>
      <c r="F34" s="2"/>
      <c r="G34" s="2" t="s">
        <v>32</v>
      </c>
      <c r="H34" s="4"/>
      <c r="I34" s="7">
        <v>1</v>
      </c>
      <c r="J34" s="23" t="s">
        <v>5</v>
      </c>
      <c r="K34" s="24">
        <f>I34*$H$1</f>
        <v>0</v>
      </c>
      <c r="L34" s="2" t="s">
        <v>107</v>
      </c>
      <c r="M34" s="7"/>
      <c r="N34" s="25"/>
      <c r="O34" s="26"/>
      <c r="P34" s="2" t="s">
        <v>34</v>
      </c>
      <c r="Q34" s="2" t="s">
        <v>108</v>
      </c>
      <c r="R34" s="2"/>
    </row>
    <row r="35" spans="1:20">
      <c r="A35" s="2" t="s">
        <v>29</v>
      </c>
      <c r="B35" s="2"/>
      <c r="C35" s="2" t="s">
        <v>109</v>
      </c>
      <c r="D35" s="3" t="s">
        <v>110</v>
      </c>
      <c r="E35" s="2"/>
      <c r="F35" s="2"/>
      <c r="G35" s="2" t="s">
        <v>111</v>
      </c>
      <c r="H35" s="2" t="s">
        <v>112</v>
      </c>
      <c r="I35" s="2">
        <v>2</v>
      </c>
      <c r="J35" s="2" t="s">
        <v>5</v>
      </c>
      <c r="K35" s="2"/>
      <c r="L35" s="2" t="s">
        <v>113</v>
      </c>
      <c r="M35" s="7">
        <v>2</v>
      </c>
      <c r="N35" s="2"/>
      <c r="O35" s="2"/>
      <c r="P35" s="2"/>
      <c r="Q35" s="2"/>
    </row>
    <row r="36" spans="1:20">
      <c r="A36" s="2" t="s">
        <v>86</v>
      </c>
      <c r="B36" s="2"/>
      <c r="C36" s="2" t="s">
        <v>114</v>
      </c>
      <c r="D36" s="3" t="s">
        <v>115</v>
      </c>
      <c r="E36" s="2"/>
      <c r="F36" s="2"/>
      <c r="G36" s="2" t="s">
        <v>116</v>
      </c>
      <c r="H36" s="2"/>
      <c r="I36" s="2">
        <v>1</v>
      </c>
      <c r="J36" s="2" t="s">
        <v>5</v>
      </c>
      <c r="K36" s="2"/>
      <c r="L36" s="2" t="s">
        <v>14</v>
      </c>
      <c r="M36" s="7" t="s">
        <v>91</v>
      </c>
      <c r="N36" s="2"/>
      <c r="O36" s="2"/>
      <c r="P36" s="2"/>
      <c r="Q36" s="2"/>
    </row>
    <row r="37" spans="1:20" ht="15">
      <c r="A37" s="2" t="s">
        <v>86</v>
      </c>
      <c r="B37" s="2"/>
      <c r="C37" s="2" t="s">
        <v>117</v>
      </c>
      <c r="D37" s="3" t="s">
        <v>118</v>
      </c>
      <c r="E37" s="2" t="s">
        <v>4</v>
      </c>
      <c r="F37" s="2"/>
      <c r="G37" s="2" t="s">
        <v>4</v>
      </c>
      <c r="H37" s="2"/>
      <c r="I37" s="2">
        <v>2</v>
      </c>
      <c r="J37" s="2" t="s">
        <v>5</v>
      </c>
      <c r="K37" s="2"/>
      <c r="L37" s="2"/>
      <c r="M37" s="7" t="s">
        <v>119</v>
      </c>
      <c r="N37" s="2"/>
      <c r="O37" s="2"/>
      <c r="P37" s="2"/>
      <c r="Q37" s="2"/>
    </row>
    <row r="38" spans="1:20" s="2" customFormat="1">
      <c r="A38" s="2" t="s">
        <v>29</v>
      </c>
      <c r="B38" s="10"/>
      <c r="C38" s="2" t="s">
        <v>120</v>
      </c>
      <c r="D38" s="2" t="s">
        <v>121</v>
      </c>
      <c r="E38" s="8"/>
      <c r="F38" s="8"/>
      <c r="G38" s="2" t="s">
        <v>34</v>
      </c>
      <c r="H38" s="27" t="s">
        <v>122</v>
      </c>
      <c r="I38" s="2">
        <v>0.25</v>
      </c>
      <c r="J38" s="2" t="s">
        <v>123</v>
      </c>
      <c r="K38" s="28"/>
      <c r="L38" s="8"/>
      <c r="M38" s="8"/>
      <c r="N38" s="30"/>
      <c r="O38" s="8"/>
      <c r="P38" s="8"/>
      <c r="Q38" s="8"/>
      <c r="R38" s="8"/>
      <c r="S38" s="8"/>
      <c r="T38" s="8"/>
    </row>
    <row r="39" spans="1:20">
      <c r="A39" s="2" t="s">
        <v>29</v>
      </c>
      <c r="B39" s="2"/>
      <c r="C39" s="2" t="s">
        <v>124</v>
      </c>
      <c r="D39" s="3" t="s">
        <v>125</v>
      </c>
      <c r="E39" s="2"/>
      <c r="F39" s="2"/>
      <c r="G39" s="2" t="s">
        <v>34</v>
      </c>
      <c r="H39" s="2" t="s">
        <v>126</v>
      </c>
      <c r="I39" s="2">
        <v>850</v>
      </c>
      <c r="J39" s="2" t="s">
        <v>127</v>
      </c>
      <c r="K39" s="2"/>
      <c r="L39" s="2" t="s">
        <v>128</v>
      </c>
      <c r="M39" s="7" t="s">
        <v>33</v>
      </c>
      <c r="N39" s="2"/>
      <c r="O39" s="2"/>
      <c r="P39" s="2"/>
      <c r="Q39" s="2"/>
    </row>
    <row r="40" spans="1:20">
      <c r="A40" s="2" t="s">
        <v>29</v>
      </c>
      <c r="B40" s="2"/>
      <c r="C40" s="2" t="s">
        <v>129</v>
      </c>
      <c r="D40" s="3" t="s">
        <v>130</v>
      </c>
      <c r="E40" s="2"/>
      <c r="F40" s="2"/>
      <c r="G40" s="2" t="s">
        <v>32</v>
      </c>
      <c r="H40" s="4"/>
      <c r="I40" s="2">
        <v>1</v>
      </c>
      <c r="J40" s="2" t="s">
        <v>5</v>
      </c>
      <c r="K40" s="2"/>
      <c r="L40" s="2" t="s">
        <v>131</v>
      </c>
      <c r="M40" s="7" t="s">
        <v>33</v>
      </c>
      <c r="N40" s="2"/>
      <c r="O40" s="2"/>
      <c r="P40" s="2" t="s">
        <v>34</v>
      </c>
      <c r="Q40" s="2" t="s">
        <v>132</v>
      </c>
    </row>
    <row r="41" spans="1:20" ht="25.5">
      <c r="A41" s="2" t="s">
        <v>29</v>
      </c>
      <c r="B41" s="2"/>
      <c r="C41" s="2" t="s">
        <v>133</v>
      </c>
      <c r="D41" s="3" t="s">
        <v>134</v>
      </c>
      <c r="E41" s="2"/>
      <c r="F41" s="2"/>
      <c r="G41" s="2" t="s">
        <v>32</v>
      </c>
      <c r="H41" s="4"/>
      <c r="I41" s="2">
        <v>6</v>
      </c>
      <c r="J41" s="2" t="s">
        <v>5</v>
      </c>
      <c r="K41" s="2"/>
      <c r="L41" s="2"/>
      <c r="M41" s="7" t="s">
        <v>91</v>
      </c>
      <c r="N41" s="2"/>
      <c r="O41" s="2"/>
      <c r="P41" s="2" t="s">
        <v>34</v>
      </c>
      <c r="Q41" s="3" t="s">
        <v>135</v>
      </c>
    </row>
    <row r="42" spans="1:20" ht="25.5">
      <c r="A42" s="31" t="s">
        <v>136</v>
      </c>
      <c r="B42" s="2"/>
      <c r="C42" s="2" t="s">
        <v>137</v>
      </c>
      <c r="D42" s="3" t="s">
        <v>138</v>
      </c>
      <c r="E42" s="27"/>
      <c r="F42" s="27"/>
      <c r="G42" s="2" t="s">
        <v>139</v>
      </c>
      <c r="H42" s="32" t="s">
        <v>140</v>
      </c>
      <c r="I42" s="2">
        <v>2</v>
      </c>
      <c r="J42" s="2" t="s">
        <v>5</v>
      </c>
      <c r="L42" s="33"/>
      <c r="M42" s="31"/>
      <c r="N42" s="31"/>
      <c r="O42" s="31"/>
      <c r="P42" s="31"/>
      <c r="Q42" s="31"/>
    </row>
    <row r="43" spans="1:20" ht="25.5">
      <c r="A43" s="31" t="s">
        <v>136</v>
      </c>
      <c r="B43" s="31"/>
      <c r="C43" s="31" t="s">
        <v>141</v>
      </c>
      <c r="D43" s="34" t="s">
        <v>142</v>
      </c>
      <c r="E43" s="31"/>
      <c r="F43" s="31"/>
      <c r="G43" s="31" t="s">
        <v>103</v>
      </c>
      <c r="H43" s="31" t="s">
        <v>143</v>
      </c>
      <c r="I43" s="31">
        <v>160</v>
      </c>
      <c r="J43" s="31" t="s">
        <v>127</v>
      </c>
      <c r="L43" s="33"/>
      <c r="M43" s="31"/>
      <c r="N43" s="31"/>
      <c r="O43" s="31"/>
      <c r="P43" s="31"/>
      <c r="Q43" s="31"/>
    </row>
    <row r="44" spans="1:20">
      <c r="A44" s="2" t="s">
        <v>136</v>
      </c>
      <c r="C44" t="s">
        <v>144</v>
      </c>
      <c r="D44" s="1" t="s">
        <v>145</v>
      </c>
      <c r="G44" t="s">
        <v>146</v>
      </c>
      <c r="H44" t="s">
        <v>147</v>
      </c>
      <c r="I44">
        <v>2</v>
      </c>
      <c r="J44" t="s">
        <v>148</v>
      </c>
      <c r="L44" s="37"/>
      <c r="M44" s="38"/>
    </row>
    <row r="45" spans="1:20">
      <c r="A45" s="2" t="s">
        <v>136</v>
      </c>
      <c r="C45" t="s">
        <v>149</v>
      </c>
      <c r="D45" s="1" t="s">
        <v>150</v>
      </c>
      <c r="G45" t="s">
        <v>146</v>
      </c>
      <c r="H45" t="s">
        <v>151</v>
      </c>
      <c r="I45">
        <v>8</v>
      </c>
      <c r="J45" t="s">
        <v>148</v>
      </c>
      <c r="L45" s="27"/>
      <c r="M45" s="27"/>
    </row>
    <row r="46" spans="1:20">
      <c r="A46" s="2"/>
      <c r="D46" s="1"/>
      <c r="L46" s="27"/>
      <c r="M46" s="27"/>
    </row>
    <row r="47" spans="1:20">
      <c r="A47" s="2"/>
      <c r="C47" s="27"/>
      <c r="D47" s="1"/>
      <c r="L47" s="37"/>
      <c r="M47" s="38"/>
    </row>
    <row r="48" spans="1:20">
      <c r="A48" s="2"/>
      <c r="C48" s="27"/>
      <c r="D48" s="1"/>
      <c r="H48" s="27"/>
      <c r="L48" s="27"/>
      <c r="M48" s="27"/>
    </row>
    <row r="49" spans="1:18">
      <c r="D49" s="1"/>
      <c r="L49" s="27"/>
      <c r="M49" s="27"/>
    </row>
    <row r="50" spans="1:18" ht="15.75">
      <c r="D50" s="1"/>
      <c r="K50" s="39"/>
      <c r="L50" s="27"/>
      <c r="M50" s="27"/>
    </row>
    <row r="51" spans="1:18" ht="15">
      <c r="A51" s="40" t="s">
        <v>152</v>
      </c>
      <c r="D51" s="1"/>
    </row>
    <row r="54" spans="1:18" ht="15">
      <c r="A54" s="40" t="s">
        <v>153</v>
      </c>
    </row>
    <row r="55" spans="1:18" s="41" customFormat="1">
      <c r="A55" s="41" t="s">
        <v>29</v>
      </c>
      <c r="B55" s="42"/>
      <c r="C55" s="41" t="s">
        <v>120</v>
      </c>
      <c r="D55" s="41" t="s">
        <v>154</v>
      </c>
      <c r="E55" s="43"/>
      <c r="F55" s="43"/>
      <c r="G55" s="41" t="s">
        <v>155</v>
      </c>
      <c r="H55" s="44" t="s">
        <v>156</v>
      </c>
      <c r="I55" s="41">
        <v>0.25</v>
      </c>
      <c r="J55" s="41" t="s">
        <v>123</v>
      </c>
      <c r="L55" s="48"/>
      <c r="M55" s="43"/>
      <c r="N55" s="49" t="s">
        <v>158</v>
      </c>
      <c r="O55" s="47"/>
      <c r="P55" s="47"/>
      <c r="Q55" s="47"/>
      <c r="R55" s="43"/>
    </row>
  </sheetData>
  <mergeCells count="1">
    <mergeCell ref="A1:E1"/>
  </mergeCells>
  <hyperlinks>
    <hyperlink ref="Q26" r:id="rId1" location="94669A757"/>
  </hyperlinks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workbookViewId="0"/>
  </sheetViews>
  <sheetFormatPr defaultRowHeight="12.2"/>
  <cols>
    <col min="1" max="1" width="10.625" customWidth="1"/>
    <col min="2" max="2" width="10.625" style="68" customWidth="1"/>
    <col min="3" max="3" width="10.625" customWidth="1"/>
    <col min="4" max="4" width="34.5" style="1" customWidth="1"/>
    <col min="5" max="5" width="14.875" hidden="1" customWidth="1"/>
    <col min="6" max="6" width="19.375" hidden="1" customWidth="1"/>
    <col min="7" max="7" width="14.875" style="1" customWidth="1"/>
    <col min="8" max="8" width="20" customWidth="1"/>
    <col min="9" max="10" width="10.625" customWidth="1"/>
    <col min="11" max="11" width="10.625" style="1" customWidth="1"/>
    <col min="12" max="12" width="30.125" customWidth="1"/>
    <col min="13" max="14" width="10.625" customWidth="1"/>
    <col min="15" max="16" width="10.625" hidden="1" customWidth="1"/>
    <col min="17" max="17" width="18.625" hidden="1" customWidth="1"/>
    <col min="18" max="18" width="19.375" hidden="1" customWidth="1"/>
    <col min="19" max="19" width="10.625" hidden="1" customWidth="1"/>
    <col min="20" max="1024" width="10.625" customWidth="1"/>
  </cols>
  <sheetData>
    <row r="1" spans="1:23" ht="21.6" customHeight="1">
      <c r="A1" s="51" t="s">
        <v>159</v>
      </c>
      <c r="B1" s="52"/>
      <c r="C1" s="2"/>
      <c r="D1" s="53"/>
      <c r="E1" s="8"/>
      <c r="F1" s="8"/>
      <c r="G1" s="54">
        <v>30</v>
      </c>
      <c r="H1" s="4"/>
      <c r="I1" s="2"/>
      <c r="J1" s="2"/>
      <c r="K1" s="3"/>
      <c r="L1" s="2"/>
      <c r="M1" s="2"/>
      <c r="N1" s="6"/>
      <c r="O1" s="6"/>
      <c r="P1" s="6"/>
      <c r="Q1" s="2"/>
      <c r="R1" s="7"/>
      <c r="S1" s="2"/>
      <c r="T1" s="2"/>
      <c r="U1" s="2"/>
      <c r="V1" s="2"/>
    </row>
    <row r="2" spans="1:23" ht="15.75">
      <c r="A2" s="55"/>
      <c r="B2" s="10"/>
      <c r="C2" s="2"/>
      <c r="D2" s="3"/>
      <c r="E2" s="2"/>
      <c r="F2" s="2"/>
      <c r="G2" s="3"/>
      <c r="H2" s="4"/>
      <c r="I2" s="2"/>
      <c r="J2" s="2"/>
      <c r="K2" s="3"/>
      <c r="L2" s="2"/>
      <c r="M2" s="2"/>
      <c r="N2" s="6"/>
      <c r="O2" s="6"/>
      <c r="P2" s="6"/>
      <c r="Q2" s="2"/>
      <c r="R2" s="7"/>
      <c r="S2" s="2"/>
      <c r="T2" s="2"/>
      <c r="U2" s="2"/>
      <c r="V2" s="2"/>
    </row>
    <row r="3" spans="1:23" ht="15.75">
      <c r="A3" s="55"/>
      <c r="B3" s="10"/>
      <c r="C3" s="2"/>
      <c r="D3" s="3"/>
      <c r="E3" s="2"/>
      <c r="F3" s="2"/>
      <c r="G3" s="3"/>
      <c r="H3" s="4"/>
      <c r="I3" s="2"/>
      <c r="J3" s="2"/>
      <c r="K3" s="3"/>
      <c r="L3" s="2"/>
      <c r="M3" s="2"/>
      <c r="N3" s="6"/>
      <c r="O3" s="6"/>
      <c r="P3" s="6"/>
      <c r="Q3" s="2"/>
      <c r="R3" s="7"/>
      <c r="S3" s="2"/>
      <c r="T3" s="2"/>
      <c r="U3" s="2"/>
      <c r="V3" s="2"/>
    </row>
    <row r="4" spans="1:23" s="2" customFormat="1" ht="25.5">
      <c r="A4" s="8" t="s">
        <v>160</v>
      </c>
      <c r="B4" s="25" t="s">
        <v>161</v>
      </c>
      <c r="C4" s="8" t="s">
        <v>162</v>
      </c>
      <c r="D4" s="8" t="s">
        <v>163</v>
      </c>
      <c r="E4" s="8" t="s">
        <v>164</v>
      </c>
      <c r="F4" s="8" t="s">
        <v>165</v>
      </c>
      <c r="G4" s="53" t="s">
        <v>166</v>
      </c>
      <c r="H4" s="8" t="s">
        <v>167</v>
      </c>
      <c r="I4" s="8" t="s">
        <v>168</v>
      </c>
      <c r="J4" s="8" t="s">
        <v>169</v>
      </c>
      <c r="K4" s="56" t="s">
        <v>170</v>
      </c>
      <c r="L4" s="8" t="s">
        <v>169</v>
      </c>
      <c r="M4" s="8" t="s">
        <v>171</v>
      </c>
      <c r="N4" s="8" t="s">
        <v>172</v>
      </c>
      <c r="O4" s="8"/>
      <c r="P4" s="8" t="s">
        <v>173</v>
      </c>
      <c r="Q4" s="57" t="s">
        <v>174</v>
      </c>
      <c r="R4" s="8" t="s">
        <v>175</v>
      </c>
      <c r="S4" s="8" t="s">
        <v>176</v>
      </c>
      <c r="T4" s="8" t="s">
        <v>177</v>
      </c>
      <c r="U4" s="8" t="s">
        <v>178</v>
      </c>
      <c r="V4" s="8"/>
      <c r="W4" s="8"/>
    </row>
    <row r="5" spans="1:23" ht="15.75">
      <c r="A5" s="55" t="s">
        <v>32</v>
      </c>
      <c r="B5" s="10"/>
      <c r="C5" s="2"/>
      <c r="D5" s="3"/>
      <c r="E5" s="2"/>
      <c r="F5" s="2"/>
      <c r="G5" s="3"/>
      <c r="H5" s="4"/>
      <c r="I5" s="2"/>
      <c r="J5" s="2"/>
      <c r="K5" s="3"/>
      <c r="L5" s="2"/>
      <c r="M5" s="2"/>
      <c r="N5" s="6"/>
      <c r="O5" s="6"/>
      <c r="P5" s="6"/>
      <c r="Q5" s="2"/>
      <c r="R5" s="7"/>
      <c r="S5" s="2"/>
      <c r="T5" s="2"/>
      <c r="U5" s="2"/>
      <c r="V5" s="2"/>
    </row>
    <row r="6" spans="1:23" ht="14.25">
      <c r="A6" s="2" t="s">
        <v>29</v>
      </c>
      <c r="B6" s="10"/>
      <c r="C6" s="2" t="s">
        <v>30</v>
      </c>
      <c r="D6" s="3" t="s">
        <v>31</v>
      </c>
      <c r="E6" s="2"/>
      <c r="F6" s="2"/>
      <c r="G6" s="3" t="s">
        <v>32</v>
      </c>
      <c r="H6" s="4"/>
      <c r="I6" s="2">
        <v>2</v>
      </c>
      <c r="J6" s="2" t="s">
        <v>5</v>
      </c>
      <c r="K6" s="3">
        <f t="shared" ref="K6:K24" si="0">I6*G$1</f>
        <v>60</v>
      </c>
      <c r="L6" s="2" t="s">
        <v>5</v>
      </c>
      <c r="M6" s="6">
        <v>9.5200000000000007E-2</v>
      </c>
      <c r="N6" s="6">
        <f t="shared" ref="N6:N22" si="1">M6*K6</f>
        <v>5.7120000000000006</v>
      </c>
      <c r="O6" s="6"/>
      <c r="P6" s="2" t="s">
        <v>14</v>
      </c>
      <c r="R6" s="7"/>
      <c r="S6" s="2"/>
      <c r="T6" s="2"/>
      <c r="U6" s="2" t="s">
        <v>34</v>
      </c>
      <c r="V6" s="2" t="s">
        <v>35</v>
      </c>
    </row>
    <row r="7" spans="1:23" ht="14.25">
      <c r="A7" s="2" t="s">
        <v>29</v>
      </c>
      <c r="B7" s="10"/>
      <c r="C7" s="2" t="s">
        <v>36</v>
      </c>
      <c r="D7" s="3" t="s">
        <v>37</v>
      </c>
      <c r="E7" s="2"/>
      <c r="F7" s="2"/>
      <c r="G7" s="3" t="s">
        <v>32</v>
      </c>
      <c r="H7" s="4"/>
      <c r="I7" s="2">
        <v>2</v>
      </c>
      <c r="J7" s="2" t="s">
        <v>5</v>
      </c>
      <c r="K7" s="3">
        <f t="shared" si="0"/>
        <v>60</v>
      </c>
      <c r="L7" s="2" t="s">
        <v>5</v>
      </c>
      <c r="M7" s="5">
        <v>7.8299999999999995E-2</v>
      </c>
      <c r="N7" s="6">
        <f t="shared" si="1"/>
        <v>4.6979999999999995</v>
      </c>
      <c r="O7" s="6"/>
      <c r="P7" s="2" t="s">
        <v>14</v>
      </c>
      <c r="R7" s="7"/>
      <c r="S7" s="2"/>
      <c r="T7" s="2"/>
      <c r="U7" s="2" t="s">
        <v>34</v>
      </c>
      <c r="V7" s="2" t="s">
        <v>38</v>
      </c>
    </row>
    <row r="8" spans="1:23" ht="14.25">
      <c r="A8" s="2" t="s">
        <v>29</v>
      </c>
      <c r="B8" s="10"/>
      <c r="C8" s="2" t="s">
        <v>39</v>
      </c>
      <c r="D8" s="3" t="s">
        <v>40</v>
      </c>
      <c r="E8" s="2"/>
      <c r="F8" s="2"/>
      <c r="G8" s="3" t="s">
        <v>32</v>
      </c>
      <c r="H8" s="4"/>
      <c r="I8" s="2">
        <v>3</v>
      </c>
      <c r="J8" s="2" t="s">
        <v>5</v>
      </c>
      <c r="K8" s="3">
        <f t="shared" si="0"/>
        <v>90</v>
      </c>
      <c r="L8" s="2" t="s">
        <v>5</v>
      </c>
      <c r="M8" s="6">
        <v>9.1999999999999998E-3</v>
      </c>
      <c r="N8" s="6">
        <f t="shared" si="1"/>
        <v>0.82799999999999996</v>
      </c>
      <c r="O8" s="6"/>
      <c r="P8" s="2" t="s">
        <v>41</v>
      </c>
      <c r="R8" s="7"/>
      <c r="S8" s="2"/>
      <c r="T8" s="2"/>
      <c r="U8" s="2" t="s">
        <v>34</v>
      </c>
      <c r="V8" s="2" t="s">
        <v>42</v>
      </c>
    </row>
    <row r="9" spans="1:23" ht="14.25">
      <c r="A9" s="58" t="s">
        <v>29</v>
      </c>
      <c r="B9" s="59"/>
      <c r="C9" s="58" t="s">
        <v>43</v>
      </c>
      <c r="D9" s="60" t="s">
        <v>44</v>
      </c>
      <c r="E9" s="58"/>
      <c r="F9" s="58"/>
      <c r="G9" s="60" t="s">
        <v>32</v>
      </c>
      <c r="H9" s="61"/>
      <c r="I9" s="58">
        <v>2</v>
      </c>
      <c r="J9" s="58" t="s">
        <v>5</v>
      </c>
      <c r="K9" s="62">
        <f t="shared" si="0"/>
        <v>60</v>
      </c>
      <c r="L9" s="2" t="s">
        <v>179</v>
      </c>
      <c r="M9" s="6">
        <v>1.67E-2</v>
      </c>
      <c r="N9" s="6">
        <f t="shared" si="1"/>
        <v>1.002</v>
      </c>
      <c r="O9" s="6"/>
      <c r="P9" s="2" t="s">
        <v>45</v>
      </c>
      <c r="R9" s="7"/>
      <c r="S9" s="2"/>
      <c r="T9" s="2"/>
      <c r="U9" s="2" t="s">
        <v>34</v>
      </c>
      <c r="V9" s="2" t="s">
        <v>46</v>
      </c>
    </row>
    <row r="10" spans="1:23" ht="14.25">
      <c r="A10" s="58" t="s">
        <v>29</v>
      </c>
      <c r="B10" s="59"/>
      <c r="C10" s="58" t="s">
        <v>47</v>
      </c>
      <c r="D10" s="60" t="s">
        <v>48</v>
      </c>
      <c r="E10" s="58"/>
      <c r="F10" s="58"/>
      <c r="G10" s="60" t="s">
        <v>32</v>
      </c>
      <c r="H10" s="61"/>
      <c r="I10" s="63">
        <v>8</v>
      </c>
      <c r="J10" s="58" t="s">
        <v>5</v>
      </c>
      <c r="K10" s="62">
        <f t="shared" si="0"/>
        <v>240</v>
      </c>
      <c r="L10" s="2" t="s">
        <v>179</v>
      </c>
      <c r="M10" s="6">
        <v>6.6500000000000004E-2</v>
      </c>
      <c r="N10" s="6">
        <f t="shared" si="1"/>
        <v>15.96</v>
      </c>
      <c r="O10" s="6"/>
      <c r="P10" s="2"/>
      <c r="R10" s="7"/>
      <c r="S10" s="2"/>
      <c r="T10" s="2"/>
      <c r="U10" s="2" t="s">
        <v>49</v>
      </c>
      <c r="V10" s="2" t="s">
        <v>50</v>
      </c>
    </row>
    <row r="11" spans="1:23" ht="14.25">
      <c r="A11" s="58" t="s">
        <v>29</v>
      </c>
      <c r="B11" s="59"/>
      <c r="C11" s="58" t="s">
        <v>51</v>
      </c>
      <c r="D11" s="60" t="s">
        <v>52</v>
      </c>
      <c r="E11" s="58"/>
      <c r="F11" s="58"/>
      <c r="G11" s="60" t="s">
        <v>32</v>
      </c>
      <c r="H11" s="61"/>
      <c r="I11" s="58">
        <v>6</v>
      </c>
      <c r="J11" s="58" t="s">
        <v>5</v>
      </c>
      <c r="K11" s="62">
        <f t="shared" si="0"/>
        <v>180</v>
      </c>
      <c r="L11" s="2" t="s">
        <v>179</v>
      </c>
      <c r="M11" s="6">
        <v>1.17E-2</v>
      </c>
      <c r="N11" s="6">
        <f t="shared" si="1"/>
        <v>2.1059999999999999</v>
      </c>
      <c r="O11" s="6"/>
      <c r="P11" s="2"/>
      <c r="R11" s="7"/>
      <c r="S11" s="2"/>
      <c r="T11" s="2"/>
      <c r="U11" s="2" t="s">
        <v>34</v>
      </c>
      <c r="V11" s="2" t="s">
        <v>53</v>
      </c>
    </row>
    <row r="12" spans="1:23" ht="14.25">
      <c r="A12" s="2" t="s">
        <v>29</v>
      </c>
      <c r="B12" s="10"/>
      <c r="C12" s="2" t="s">
        <v>54</v>
      </c>
      <c r="D12" s="3" t="s">
        <v>55</v>
      </c>
      <c r="E12" s="2"/>
      <c r="F12" s="2"/>
      <c r="G12" s="3" t="s">
        <v>32</v>
      </c>
      <c r="H12" s="4"/>
      <c r="I12" s="2">
        <v>6</v>
      </c>
      <c r="J12" s="2" t="s">
        <v>5</v>
      </c>
      <c r="K12" s="3">
        <f t="shared" si="0"/>
        <v>180</v>
      </c>
      <c r="L12" s="2" t="s">
        <v>5</v>
      </c>
      <c r="M12" s="5">
        <v>2.5000000000000001E-2</v>
      </c>
      <c r="N12" s="6">
        <f t="shared" si="1"/>
        <v>4.5</v>
      </c>
      <c r="O12" s="6"/>
      <c r="P12" s="2" t="s">
        <v>56</v>
      </c>
      <c r="R12" s="7"/>
      <c r="S12" s="2"/>
      <c r="T12" s="2"/>
      <c r="U12" s="2" t="s">
        <v>34</v>
      </c>
      <c r="V12" s="2" t="s">
        <v>57</v>
      </c>
    </row>
    <row r="13" spans="1:23" ht="14.25">
      <c r="A13" s="58" t="s">
        <v>29</v>
      </c>
      <c r="B13" s="59"/>
      <c r="C13" s="58" t="s">
        <v>58</v>
      </c>
      <c r="D13" s="60" t="s">
        <v>59</v>
      </c>
      <c r="E13" s="58"/>
      <c r="F13" s="58"/>
      <c r="G13" s="60" t="s">
        <v>32</v>
      </c>
      <c r="H13" s="61"/>
      <c r="I13" s="58">
        <v>12</v>
      </c>
      <c r="J13" s="58" t="s">
        <v>5</v>
      </c>
      <c r="K13" s="62">
        <f t="shared" si="0"/>
        <v>360</v>
      </c>
      <c r="L13" s="2" t="s">
        <v>179</v>
      </c>
      <c r="M13" s="6">
        <v>1.2999999999999999E-3</v>
      </c>
      <c r="N13" s="6">
        <f t="shared" si="1"/>
        <v>0.46799999999999997</v>
      </c>
      <c r="O13" s="6"/>
      <c r="P13" s="2"/>
      <c r="R13" s="7"/>
      <c r="S13" s="2"/>
      <c r="T13" s="2"/>
      <c r="U13" s="2" t="s">
        <v>34</v>
      </c>
      <c r="V13" s="2" t="s">
        <v>60</v>
      </c>
    </row>
    <row r="14" spans="1:23" ht="14.25">
      <c r="A14" s="58" t="s">
        <v>29</v>
      </c>
      <c r="B14" s="59"/>
      <c r="C14" s="58" t="s">
        <v>61</v>
      </c>
      <c r="D14" s="60" t="s">
        <v>62</v>
      </c>
      <c r="E14" s="58"/>
      <c r="F14" s="58"/>
      <c r="G14" s="60" t="s">
        <v>32</v>
      </c>
      <c r="H14" s="61"/>
      <c r="I14" s="58">
        <v>4</v>
      </c>
      <c r="J14" s="58" t="s">
        <v>5</v>
      </c>
      <c r="K14" s="62">
        <f t="shared" si="0"/>
        <v>120</v>
      </c>
      <c r="L14" s="2" t="s">
        <v>179</v>
      </c>
      <c r="M14" s="5">
        <v>3.6200000000000003E-2</v>
      </c>
      <c r="N14" s="6">
        <f t="shared" si="1"/>
        <v>4.3440000000000003</v>
      </c>
      <c r="O14" s="6"/>
      <c r="P14" s="2" t="s">
        <v>63</v>
      </c>
      <c r="R14" s="7"/>
      <c r="S14" s="2"/>
      <c r="T14" s="2"/>
      <c r="U14" s="2" t="s">
        <v>34</v>
      </c>
      <c r="V14" s="2" t="s">
        <v>64</v>
      </c>
    </row>
    <row r="15" spans="1:23" ht="14.25">
      <c r="A15" s="58" t="s">
        <v>29</v>
      </c>
      <c r="B15" s="59"/>
      <c r="C15" s="58" t="s">
        <v>65</v>
      </c>
      <c r="D15" s="60" t="s">
        <v>66</v>
      </c>
      <c r="E15" s="58"/>
      <c r="F15" s="58"/>
      <c r="G15" s="60" t="s">
        <v>32</v>
      </c>
      <c r="H15" s="61"/>
      <c r="I15" s="58">
        <v>6</v>
      </c>
      <c r="J15" s="58" t="s">
        <v>5</v>
      </c>
      <c r="K15" s="62">
        <f t="shared" si="0"/>
        <v>180</v>
      </c>
      <c r="L15" s="2" t="s">
        <v>179</v>
      </c>
      <c r="M15" s="5">
        <v>3.3E-3</v>
      </c>
      <c r="N15" s="6">
        <f t="shared" si="1"/>
        <v>0.59399999999999997</v>
      </c>
      <c r="O15" s="6"/>
      <c r="P15" s="2" t="s">
        <v>63</v>
      </c>
      <c r="R15" s="7"/>
      <c r="S15" s="2"/>
      <c r="T15" s="2"/>
      <c r="U15" s="2" t="s">
        <v>34</v>
      </c>
      <c r="V15" s="2" t="s">
        <v>67</v>
      </c>
    </row>
    <row r="16" spans="1:23" ht="14.25">
      <c r="A16" s="58" t="s">
        <v>29</v>
      </c>
      <c r="B16" s="59"/>
      <c r="C16" s="58" t="s">
        <v>68</v>
      </c>
      <c r="D16" s="60" t="s">
        <v>69</v>
      </c>
      <c r="E16" s="58"/>
      <c r="F16" s="58"/>
      <c r="G16" s="60" t="s">
        <v>32</v>
      </c>
      <c r="H16" s="61"/>
      <c r="I16" s="58">
        <v>6</v>
      </c>
      <c r="J16" s="58" t="s">
        <v>5</v>
      </c>
      <c r="K16" s="62">
        <f t="shared" si="0"/>
        <v>180</v>
      </c>
      <c r="L16" s="2" t="s">
        <v>179</v>
      </c>
      <c r="M16" s="5">
        <v>0.01</v>
      </c>
      <c r="N16" s="6">
        <f t="shared" si="1"/>
        <v>1.8</v>
      </c>
      <c r="O16" s="6"/>
      <c r="P16" s="2" t="s">
        <v>70</v>
      </c>
      <c r="R16" s="7"/>
      <c r="S16" s="2"/>
      <c r="T16" s="2"/>
      <c r="U16" s="2" t="s">
        <v>34</v>
      </c>
      <c r="V16" s="2" t="s">
        <v>71</v>
      </c>
    </row>
    <row r="17" spans="1:22" ht="14.25">
      <c r="A17" s="58" t="s">
        <v>29</v>
      </c>
      <c r="B17" s="59"/>
      <c r="C17" s="58" t="s">
        <v>78</v>
      </c>
      <c r="D17" s="60" t="s">
        <v>79</v>
      </c>
      <c r="E17" s="58"/>
      <c r="F17" s="58"/>
      <c r="G17" s="60" t="s">
        <v>32</v>
      </c>
      <c r="H17" s="61"/>
      <c r="I17" s="58">
        <v>2</v>
      </c>
      <c r="J17" s="58" t="s">
        <v>5</v>
      </c>
      <c r="K17" s="62">
        <f t="shared" si="0"/>
        <v>60</v>
      </c>
      <c r="L17" s="2" t="s">
        <v>179</v>
      </c>
      <c r="M17" s="5">
        <v>5.4699999999999999E-2</v>
      </c>
      <c r="N17" s="6">
        <f t="shared" si="1"/>
        <v>3.282</v>
      </c>
      <c r="O17" s="6"/>
      <c r="P17" s="2" t="s">
        <v>80</v>
      </c>
      <c r="R17" s="7"/>
      <c r="S17" s="2"/>
      <c r="T17" s="2"/>
      <c r="U17" s="2" t="s">
        <v>34</v>
      </c>
      <c r="V17" s="2" t="s">
        <v>81</v>
      </c>
    </row>
    <row r="18" spans="1:22" ht="14.25">
      <c r="A18" s="58" t="s">
        <v>29</v>
      </c>
      <c r="B18" s="59"/>
      <c r="C18" s="58" t="s">
        <v>82</v>
      </c>
      <c r="D18" s="60" t="s">
        <v>83</v>
      </c>
      <c r="E18" s="58"/>
      <c r="F18" s="58"/>
      <c r="G18" s="60" t="s">
        <v>32</v>
      </c>
      <c r="H18" s="61"/>
      <c r="I18" s="58">
        <v>6</v>
      </c>
      <c r="J18" s="58" t="s">
        <v>5</v>
      </c>
      <c r="K18" s="62">
        <f t="shared" si="0"/>
        <v>180</v>
      </c>
      <c r="L18" s="2" t="s">
        <v>179</v>
      </c>
      <c r="M18" s="5">
        <v>1.17E-2</v>
      </c>
      <c r="N18" s="6">
        <f t="shared" si="1"/>
        <v>2.1059999999999999</v>
      </c>
      <c r="O18" s="6"/>
      <c r="P18" s="2" t="s">
        <v>84</v>
      </c>
      <c r="R18" s="7"/>
      <c r="S18" s="2"/>
      <c r="T18" s="2"/>
      <c r="U18" s="2" t="s">
        <v>34</v>
      </c>
      <c r="V18" s="2" t="s">
        <v>85</v>
      </c>
    </row>
    <row r="19" spans="1:22" ht="14.25">
      <c r="A19" s="58" t="s">
        <v>29</v>
      </c>
      <c r="B19" s="59"/>
      <c r="C19" s="58" t="s">
        <v>92</v>
      </c>
      <c r="D19" s="60" t="s">
        <v>93</v>
      </c>
      <c r="E19" s="58"/>
      <c r="F19" s="58"/>
      <c r="G19" s="60" t="s">
        <v>32</v>
      </c>
      <c r="H19" s="61"/>
      <c r="I19" s="58">
        <v>2</v>
      </c>
      <c r="J19" s="58" t="s">
        <v>5</v>
      </c>
      <c r="K19" s="62">
        <f t="shared" si="0"/>
        <v>60</v>
      </c>
      <c r="L19" s="2" t="s">
        <v>179</v>
      </c>
      <c r="M19" s="6">
        <v>0.21920000000000001</v>
      </c>
      <c r="N19" s="6">
        <f t="shared" si="1"/>
        <v>13.152000000000001</v>
      </c>
      <c r="O19" s="6"/>
      <c r="P19" s="2" t="s">
        <v>94</v>
      </c>
      <c r="R19" s="7"/>
      <c r="S19" s="2"/>
      <c r="T19" s="2"/>
      <c r="U19" s="2" t="s">
        <v>49</v>
      </c>
      <c r="V19" s="2" t="s">
        <v>95</v>
      </c>
    </row>
    <row r="20" spans="1:22" ht="14.25">
      <c r="A20" s="2" t="s">
        <v>29</v>
      </c>
      <c r="B20" s="10"/>
      <c r="C20" s="2" t="s">
        <v>129</v>
      </c>
      <c r="D20" s="3" t="s">
        <v>130</v>
      </c>
      <c r="E20" s="2"/>
      <c r="F20" s="2"/>
      <c r="G20" s="3" t="s">
        <v>32</v>
      </c>
      <c r="H20" s="4"/>
      <c r="I20" s="2">
        <v>1</v>
      </c>
      <c r="J20" s="2" t="s">
        <v>5</v>
      </c>
      <c r="K20" s="3">
        <f t="shared" si="0"/>
        <v>30</v>
      </c>
      <c r="L20" s="2" t="s">
        <v>5</v>
      </c>
      <c r="M20" s="5">
        <v>3.0000000000000001E-3</v>
      </c>
      <c r="N20" s="6">
        <f t="shared" si="1"/>
        <v>0.09</v>
      </c>
      <c r="O20" s="6"/>
      <c r="P20" s="2" t="s">
        <v>131</v>
      </c>
      <c r="R20" s="7"/>
      <c r="S20" s="2"/>
      <c r="T20" s="2"/>
      <c r="U20" s="2" t="s">
        <v>34</v>
      </c>
      <c r="V20" s="2" t="s">
        <v>132</v>
      </c>
    </row>
    <row r="21" spans="1:22" ht="25.5">
      <c r="A21" s="2" t="s">
        <v>29</v>
      </c>
      <c r="B21" s="10"/>
      <c r="C21" s="2" t="s">
        <v>133</v>
      </c>
      <c r="D21" s="3" t="s">
        <v>134</v>
      </c>
      <c r="E21" s="2"/>
      <c r="F21" s="2"/>
      <c r="G21" s="3" t="s">
        <v>32</v>
      </c>
      <c r="H21" s="4"/>
      <c r="I21" s="2">
        <v>6</v>
      </c>
      <c r="J21" s="2" t="s">
        <v>5</v>
      </c>
      <c r="K21" s="3">
        <f t="shared" si="0"/>
        <v>180</v>
      </c>
      <c r="L21" s="2" t="s">
        <v>5</v>
      </c>
      <c r="M21" s="6">
        <v>2.3199999999999998E-2</v>
      </c>
      <c r="N21" s="6">
        <f t="shared" si="1"/>
        <v>4.1760000000000002</v>
      </c>
      <c r="O21" s="6"/>
      <c r="P21" s="2"/>
      <c r="R21" s="7"/>
      <c r="S21" s="2"/>
      <c r="T21" s="2"/>
      <c r="U21" s="2" t="s">
        <v>34</v>
      </c>
      <c r="V21" s="3" t="s">
        <v>135</v>
      </c>
    </row>
    <row r="22" spans="1:22" s="2" customFormat="1" ht="25.5">
      <c r="A22" s="2" t="s">
        <v>29</v>
      </c>
      <c r="B22" s="10"/>
      <c r="C22" s="2" t="s">
        <v>72</v>
      </c>
      <c r="D22" s="3" t="s">
        <v>73</v>
      </c>
      <c r="G22" s="3" t="s">
        <v>32</v>
      </c>
      <c r="I22" s="2">
        <v>1</v>
      </c>
      <c r="J22" s="2" t="s">
        <v>5</v>
      </c>
      <c r="K22" s="3">
        <f t="shared" si="0"/>
        <v>30</v>
      </c>
      <c r="L22" s="2" t="s">
        <v>5</v>
      </c>
      <c r="M22" s="36">
        <v>0.21</v>
      </c>
      <c r="N22" s="6">
        <f t="shared" si="1"/>
        <v>6.3</v>
      </c>
      <c r="P22" s="7"/>
      <c r="Q22"/>
      <c r="R22" s="10"/>
      <c r="S22" s="10"/>
      <c r="T22" s="11"/>
      <c r="U22" s="2" t="s">
        <v>34</v>
      </c>
      <c r="V22" s="64" t="s">
        <v>74</v>
      </c>
    </row>
    <row r="23" spans="1:22" s="2" customFormat="1" ht="12.75">
      <c r="A23" s="2" t="s">
        <v>29</v>
      </c>
      <c r="B23" s="10"/>
      <c r="C23" s="2" t="s">
        <v>180</v>
      </c>
      <c r="D23" s="2" t="s">
        <v>181</v>
      </c>
      <c r="G23" s="2" t="s">
        <v>32</v>
      </c>
      <c r="H23" s="22"/>
      <c r="I23" s="2">
        <v>1</v>
      </c>
      <c r="J23" s="2" t="s">
        <v>5</v>
      </c>
      <c r="K23" s="3">
        <f t="shared" si="0"/>
        <v>30</v>
      </c>
      <c r="L23" s="2" t="s">
        <v>5</v>
      </c>
      <c r="M23" s="65">
        <v>0.05</v>
      </c>
      <c r="N23" s="6">
        <f>SUM(M23*I23)</f>
        <v>0.05</v>
      </c>
      <c r="O23" s="2" t="s">
        <v>182</v>
      </c>
      <c r="P23" s="66" t="s">
        <v>183</v>
      </c>
      <c r="Q23" s="11">
        <v>41683</v>
      </c>
      <c r="R23" s="67" t="s">
        <v>184</v>
      </c>
      <c r="U23" s="2" t="s">
        <v>34</v>
      </c>
      <c r="V23" s="2" t="s">
        <v>185</v>
      </c>
    </row>
    <row r="24" spans="1:22" s="2" customFormat="1" ht="12.75">
      <c r="A24" s="2" t="s">
        <v>29</v>
      </c>
      <c r="B24" s="10"/>
      <c r="C24" s="2" t="s">
        <v>186</v>
      </c>
      <c r="D24" s="2" t="s">
        <v>187</v>
      </c>
      <c r="G24" s="2" t="s">
        <v>32</v>
      </c>
      <c r="H24" s="22"/>
      <c r="I24" s="2">
        <v>1</v>
      </c>
      <c r="J24" s="2" t="s">
        <v>5</v>
      </c>
      <c r="K24" s="3">
        <f t="shared" si="0"/>
        <v>30</v>
      </c>
      <c r="L24" s="2" t="s">
        <v>5</v>
      </c>
      <c r="M24" s="65">
        <v>0.06</v>
      </c>
      <c r="N24" s="6">
        <f>SUM(M24*I24)</f>
        <v>0.06</v>
      </c>
      <c r="O24" s="2" t="s">
        <v>182</v>
      </c>
      <c r="P24" s="66" t="s">
        <v>183</v>
      </c>
      <c r="Q24" s="11">
        <v>41683</v>
      </c>
      <c r="R24" s="67" t="s">
        <v>184</v>
      </c>
      <c r="U24" s="2" t="s">
        <v>34</v>
      </c>
      <c r="V24" s="2" t="s">
        <v>188</v>
      </c>
    </row>
    <row r="25" spans="1:22" ht="7.5" customHeight="1">
      <c r="K25" s="3"/>
      <c r="N25" s="6">
        <f>M25*K25</f>
        <v>0</v>
      </c>
      <c r="R25" s="27"/>
      <c r="S25" s="27"/>
      <c r="T25" s="27"/>
    </row>
    <row r="26" spans="1:22" ht="15.75">
      <c r="A26" s="39" t="s">
        <v>189</v>
      </c>
      <c r="K26" s="3"/>
      <c r="N26" s="6"/>
      <c r="R26" s="27"/>
      <c r="S26" s="27"/>
      <c r="T26" s="27"/>
    </row>
    <row r="27" spans="1:22" ht="25.5">
      <c r="A27" s="2" t="s">
        <v>29</v>
      </c>
      <c r="B27" s="10"/>
      <c r="C27" s="2"/>
      <c r="D27" s="3" t="s">
        <v>190</v>
      </c>
      <c r="E27" s="2"/>
      <c r="F27" s="2"/>
      <c r="G27" s="3" t="s">
        <v>34</v>
      </c>
      <c r="H27" s="2" t="s">
        <v>191</v>
      </c>
      <c r="I27" s="2">
        <v>2</v>
      </c>
      <c r="J27" s="2" t="s">
        <v>5</v>
      </c>
      <c r="K27" s="3">
        <f>I27*G$1</f>
        <v>60</v>
      </c>
      <c r="L27" s="2" t="s">
        <v>5</v>
      </c>
      <c r="M27" s="6">
        <v>0.66</v>
      </c>
      <c r="N27" s="6">
        <f>M27*K27</f>
        <v>39.6</v>
      </c>
      <c r="O27" s="2"/>
      <c r="P27" s="7"/>
      <c r="R27" s="10"/>
      <c r="S27" s="69"/>
      <c r="T27" s="11"/>
      <c r="U27" s="70"/>
      <c r="V27" s="2"/>
    </row>
    <row r="28" spans="1:22" ht="25.5">
      <c r="A28" s="2" t="s">
        <v>29</v>
      </c>
      <c r="B28" s="10"/>
      <c r="C28" s="2" t="s">
        <v>124</v>
      </c>
      <c r="D28" s="3" t="s">
        <v>125</v>
      </c>
      <c r="E28" s="2"/>
      <c r="F28" s="2"/>
      <c r="G28" s="3" t="s">
        <v>34</v>
      </c>
      <c r="H28" s="2" t="s">
        <v>126</v>
      </c>
      <c r="I28" s="2">
        <v>0.85</v>
      </c>
      <c r="J28" s="2" t="s">
        <v>192</v>
      </c>
      <c r="K28" s="3">
        <f>I28*G$1*3.28</f>
        <v>83.64</v>
      </c>
      <c r="L28" s="2" t="s">
        <v>123</v>
      </c>
      <c r="M28" s="6">
        <v>5.5448899999999997</v>
      </c>
      <c r="N28" s="6">
        <f>M28*K28</f>
        <v>463.77459959999999</v>
      </c>
      <c r="O28" s="6"/>
      <c r="P28" s="2" t="s">
        <v>128</v>
      </c>
      <c r="R28" s="7"/>
      <c r="S28" s="2"/>
      <c r="T28" s="2"/>
      <c r="U28" s="2"/>
      <c r="V28" s="2"/>
    </row>
    <row r="29" spans="1:22" ht="38.25">
      <c r="A29" s="31" t="s">
        <v>136</v>
      </c>
      <c r="B29" s="71"/>
      <c r="C29" s="31" t="s">
        <v>141</v>
      </c>
      <c r="D29" s="34" t="s">
        <v>142</v>
      </c>
      <c r="E29" s="31"/>
      <c r="F29" s="31"/>
      <c r="G29" s="34" t="s">
        <v>103</v>
      </c>
      <c r="H29" s="31" t="s">
        <v>143</v>
      </c>
      <c r="I29" s="31">
        <v>0.16</v>
      </c>
      <c r="J29" s="31" t="s">
        <v>192</v>
      </c>
      <c r="K29" s="3">
        <f>I29*G$1*3.28</f>
        <v>15.743999999999998</v>
      </c>
      <c r="L29" s="31" t="s">
        <v>123</v>
      </c>
      <c r="M29" s="35">
        <v>14.7</v>
      </c>
      <c r="N29" s="6">
        <f>M29*K29</f>
        <v>231.43679999999995</v>
      </c>
      <c r="O29" s="6"/>
      <c r="P29" s="33"/>
      <c r="R29" s="31"/>
      <c r="S29" s="31"/>
      <c r="T29" s="31"/>
      <c r="U29" s="31"/>
      <c r="V29" s="31"/>
    </row>
    <row r="30" spans="1:22" s="2" customFormat="1" ht="14.25">
      <c r="A30" s="2" t="s">
        <v>29</v>
      </c>
      <c r="B30" s="10"/>
      <c r="C30" s="2" t="s">
        <v>120</v>
      </c>
      <c r="D30" s="2" t="s">
        <v>121</v>
      </c>
      <c r="E30" s="8"/>
      <c r="F30" s="8"/>
      <c r="G30" s="2" t="s">
        <v>34</v>
      </c>
      <c r="H30" s="27" t="s">
        <v>122</v>
      </c>
      <c r="I30" s="2">
        <v>100</v>
      </c>
      <c r="J30" s="2" t="s">
        <v>127</v>
      </c>
      <c r="K30" s="3">
        <f>I30*G$1*3.28</f>
        <v>9840</v>
      </c>
      <c r="L30" t="s">
        <v>127</v>
      </c>
      <c r="M30" s="29">
        <f>3.2/3</f>
        <v>1.0666666666666667</v>
      </c>
      <c r="N30" s="6">
        <f>SUM(M30*I30)</f>
        <v>106.66666666666667</v>
      </c>
      <c r="O30" s="8"/>
      <c r="P30" s="30"/>
      <c r="Q30" s="8"/>
      <c r="R30" s="8"/>
      <c r="S30" s="8"/>
      <c r="T30" s="2" t="s">
        <v>193</v>
      </c>
      <c r="U30" s="8"/>
      <c r="V30" s="8"/>
    </row>
    <row r="31" spans="1:22" s="41" customFormat="1" ht="14.25">
      <c r="A31" s="41" t="s">
        <v>29</v>
      </c>
      <c r="B31" s="42"/>
      <c r="C31" s="41" t="s">
        <v>120</v>
      </c>
      <c r="D31" s="41" t="s">
        <v>154</v>
      </c>
      <c r="E31" s="43"/>
      <c r="F31" s="43"/>
      <c r="G31" s="41" t="s">
        <v>155</v>
      </c>
      <c r="H31" s="44" t="s">
        <v>156</v>
      </c>
      <c r="I31" s="41">
        <v>0.25</v>
      </c>
      <c r="J31" s="41" t="s">
        <v>123</v>
      </c>
      <c r="K31" s="41">
        <f>I31*G1</f>
        <v>7.5</v>
      </c>
      <c r="L31" s="41" t="s">
        <v>123</v>
      </c>
      <c r="M31" s="45">
        <v>0.7</v>
      </c>
      <c r="N31" s="46">
        <f>M31*100</f>
        <v>70</v>
      </c>
      <c r="O31" s="41" t="s">
        <v>157</v>
      </c>
      <c r="P31" s="48"/>
      <c r="Q31" s="43"/>
      <c r="R31" s="43"/>
      <c r="S31" s="47"/>
      <c r="T31" s="49" t="s">
        <v>158</v>
      </c>
      <c r="U31" s="47"/>
      <c r="V31" s="43"/>
    </row>
    <row r="32" spans="1:22" ht="7.5" customHeight="1">
      <c r="K32" s="3"/>
      <c r="N32" s="6">
        <f t="shared" ref="N32:N46" si="2">M32*K32</f>
        <v>0</v>
      </c>
      <c r="R32" s="27"/>
      <c r="S32" s="27"/>
      <c r="T32" s="27"/>
    </row>
    <row r="33" spans="1:22" ht="15.75">
      <c r="A33" s="39" t="s">
        <v>194</v>
      </c>
      <c r="K33" s="3"/>
      <c r="N33" s="6">
        <f t="shared" si="2"/>
        <v>0</v>
      </c>
      <c r="R33" s="27"/>
      <c r="S33" s="27"/>
      <c r="T33" s="27"/>
    </row>
    <row r="34" spans="1:22" ht="14.25">
      <c r="A34" s="58" t="s">
        <v>86</v>
      </c>
      <c r="B34" s="59"/>
      <c r="C34" s="58" t="s">
        <v>195</v>
      </c>
      <c r="D34" s="60" t="s">
        <v>196</v>
      </c>
      <c r="E34" s="58"/>
      <c r="F34" s="58"/>
      <c r="G34" s="60" t="s">
        <v>89</v>
      </c>
      <c r="H34" s="58" t="s">
        <v>197</v>
      </c>
      <c r="I34" s="58">
        <v>5</v>
      </c>
      <c r="J34" s="58" t="s">
        <v>148</v>
      </c>
      <c r="K34" s="72">
        <f>I34*G$1</f>
        <v>150</v>
      </c>
      <c r="L34" s="2" t="s">
        <v>179</v>
      </c>
      <c r="M34" s="6">
        <v>0.21</v>
      </c>
      <c r="N34" s="6">
        <f t="shared" si="2"/>
        <v>31.5</v>
      </c>
      <c r="O34" s="6"/>
      <c r="P34" s="2" t="s">
        <v>90</v>
      </c>
      <c r="R34" s="7"/>
      <c r="S34" s="2"/>
      <c r="T34" s="2"/>
      <c r="U34" s="2"/>
      <c r="V34" s="2"/>
    </row>
    <row r="35" spans="1:22" ht="14.25">
      <c r="K35" s="3"/>
      <c r="N35" s="6">
        <f t="shared" si="2"/>
        <v>0</v>
      </c>
      <c r="R35" s="27"/>
      <c r="S35" s="27"/>
      <c r="T35" s="27"/>
    </row>
    <row r="36" spans="1:22" ht="15.75">
      <c r="A36" s="39" t="s">
        <v>111</v>
      </c>
      <c r="K36" s="3"/>
      <c r="N36" s="6">
        <f t="shared" si="2"/>
        <v>0</v>
      </c>
      <c r="R36" s="27"/>
      <c r="S36" s="27"/>
      <c r="T36" s="27"/>
    </row>
    <row r="37" spans="1:22" ht="25.5">
      <c r="A37" s="2" t="s">
        <v>29</v>
      </c>
      <c r="B37" s="73"/>
      <c r="C37" s="2" t="s">
        <v>109</v>
      </c>
      <c r="D37" s="3" t="s">
        <v>110</v>
      </c>
      <c r="E37" s="2"/>
      <c r="F37" s="2"/>
      <c r="G37" s="3" t="s">
        <v>111</v>
      </c>
      <c r="H37" s="2" t="s">
        <v>112</v>
      </c>
      <c r="I37" s="2">
        <v>2</v>
      </c>
      <c r="J37" s="2" t="s">
        <v>5</v>
      </c>
      <c r="K37" s="3">
        <f>I37*G$1</f>
        <v>60</v>
      </c>
      <c r="L37" s="2" t="s">
        <v>5</v>
      </c>
      <c r="M37" s="6">
        <v>0.35</v>
      </c>
      <c r="N37" s="6">
        <f t="shared" si="2"/>
        <v>21</v>
      </c>
      <c r="O37" s="2"/>
      <c r="P37" s="7"/>
      <c r="Q37" s="2"/>
      <c r="R37" s="2"/>
      <c r="S37" s="2"/>
      <c r="T37" s="27"/>
    </row>
    <row r="38" spans="1:22" ht="7.5" customHeight="1">
      <c r="A38" s="2"/>
      <c r="B38" s="10"/>
      <c r="C38" s="2"/>
      <c r="D38" s="3"/>
      <c r="E38" s="2"/>
      <c r="F38" s="2"/>
      <c r="G38" s="3"/>
      <c r="H38" s="2"/>
      <c r="I38" s="2"/>
      <c r="J38" s="2"/>
      <c r="K38" s="3"/>
      <c r="L38" s="2"/>
      <c r="M38" s="6"/>
      <c r="N38" s="6">
        <f t="shared" si="2"/>
        <v>0</v>
      </c>
      <c r="O38" s="2"/>
      <c r="P38" s="7"/>
      <c r="Q38" s="2"/>
      <c r="R38" s="2"/>
      <c r="S38" s="2"/>
      <c r="T38" s="27"/>
    </row>
    <row r="39" spans="1:22" ht="15.75">
      <c r="A39" s="55" t="s">
        <v>116</v>
      </c>
      <c r="B39" s="10"/>
      <c r="C39" s="2"/>
      <c r="D39" s="3"/>
      <c r="E39" s="2"/>
      <c r="F39" s="2"/>
      <c r="G39" s="3"/>
      <c r="H39" s="2"/>
      <c r="I39" s="2"/>
      <c r="J39" s="2"/>
      <c r="K39" s="3"/>
      <c r="L39" s="2"/>
      <c r="M39" s="6"/>
      <c r="N39" s="6">
        <f t="shared" si="2"/>
        <v>0</v>
      </c>
      <c r="O39" s="2"/>
      <c r="P39" s="7"/>
      <c r="Q39" s="2"/>
      <c r="R39" s="2"/>
      <c r="S39" s="2"/>
      <c r="T39" s="27"/>
    </row>
    <row r="40" spans="1:22" ht="14.25">
      <c r="A40" s="2" t="s">
        <v>86</v>
      </c>
      <c r="B40" s="10"/>
      <c r="C40" s="2" t="s">
        <v>114</v>
      </c>
      <c r="D40" s="3" t="s">
        <v>115</v>
      </c>
      <c r="E40" s="2"/>
      <c r="F40" s="2"/>
      <c r="G40" s="3" t="s">
        <v>116</v>
      </c>
      <c r="H40" s="2"/>
      <c r="I40" s="2">
        <v>1</v>
      </c>
      <c r="J40" s="2" t="s">
        <v>5</v>
      </c>
      <c r="K40" s="3">
        <f>I40*G$1</f>
        <v>30</v>
      </c>
      <c r="L40" s="2" t="s">
        <v>5</v>
      </c>
      <c r="M40" s="6">
        <v>4.63</v>
      </c>
      <c r="N40" s="6">
        <f t="shared" si="2"/>
        <v>138.9</v>
      </c>
      <c r="O40" s="2"/>
      <c r="P40" s="7"/>
      <c r="Q40" s="2"/>
      <c r="R40" s="2"/>
      <c r="S40" s="2"/>
      <c r="T40" s="27"/>
    </row>
    <row r="41" spans="1:22" ht="7.5" customHeight="1">
      <c r="A41" s="2"/>
      <c r="B41" s="10"/>
      <c r="C41" s="2"/>
      <c r="D41" s="3"/>
      <c r="E41" s="2"/>
      <c r="F41" s="2"/>
      <c r="G41" s="3"/>
      <c r="H41" s="2"/>
      <c r="I41" s="2"/>
      <c r="J41" s="2"/>
      <c r="K41" s="3"/>
      <c r="L41" s="2"/>
      <c r="M41" s="6"/>
      <c r="N41" s="6">
        <f t="shared" si="2"/>
        <v>0</v>
      </c>
      <c r="O41" s="2"/>
      <c r="P41" s="7"/>
      <c r="Q41" s="2"/>
      <c r="R41" s="2"/>
      <c r="S41" s="2"/>
      <c r="T41" s="27"/>
    </row>
    <row r="42" spans="1:22" ht="15.75">
      <c r="A42" s="55" t="s">
        <v>198</v>
      </c>
      <c r="B42" s="10"/>
      <c r="C42" s="2"/>
      <c r="D42" s="3"/>
      <c r="E42" s="2"/>
      <c r="F42" s="2"/>
      <c r="G42" s="3"/>
      <c r="H42" s="2"/>
      <c r="I42" s="2"/>
      <c r="J42" s="2"/>
      <c r="K42" s="3"/>
      <c r="L42" s="2"/>
      <c r="M42" s="6"/>
      <c r="N42" s="6">
        <f t="shared" si="2"/>
        <v>0</v>
      </c>
      <c r="O42" s="2"/>
      <c r="P42" s="7"/>
      <c r="Q42" s="2"/>
      <c r="R42" s="2"/>
      <c r="S42" s="2"/>
      <c r="T42" s="27"/>
    </row>
    <row r="43" spans="1:22" ht="15">
      <c r="A43" s="58" t="s">
        <v>86</v>
      </c>
      <c r="B43" s="59"/>
      <c r="C43" s="58" t="s">
        <v>117</v>
      </c>
      <c r="D43" s="60" t="s">
        <v>118</v>
      </c>
      <c r="E43" s="58" t="s">
        <v>4</v>
      </c>
      <c r="F43" s="58"/>
      <c r="G43" s="60" t="s">
        <v>4</v>
      </c>
      <c r="H43" s="58"/>
      <c r="I43" s="58">
        <v>2</v>
      </c>
      <c r="J43" s="58" t="s">
        <v>5</v>
      </c>
      <c r="K43" s="72">
        <f>I43*G$1</f>
        <v>60</v>
      </c>
      <c r="L43" s="2" t="s">
        <v>179</v>
      </c>
      <c r="M43" s="6">
        <v>52</v>
      </c>
      <c r="N43" s="6">
        <f t="shared" si="2"/>
        <v>3120</v>
      </c>
      <c r="O43" s="2"/>
      <c r="P43" s="7"/>
      <c r="Q43" s="2"/>
      <c r="R43" s="2"/>
      <c r="S43" s="2"/>
      <c r="T43" s="27"/>
    </row>
    <row r="44" spans="1:22" ht="7.5" customHeight="1">
      <c r="A44" s="2"/>
      <c r="B44" s="10"/>
      <c r="C44" s="2"/>
      <c r="D44" s="3"/>
      <c r="E44" s="2"/>
      <c r="F44" s="2"/>
      <c r="G44" s="3"/>
      <c r="H44" s="2"/>
      <c r="I44" s="2"/>
      <c r="J44" s="2"/>
      <c r="K44" s="3"/>
      <c r="L44" s="2"/>
      <c r="M44" s="6"/>
      <c r="N44" s="6">
        <f t="shared" si="2"/>
        <v>0</v>
      </c>
      <c r="O44" s="2"/>
      <c r="P44" s="7"/>
      <c r="Q44" s="2"/>
      <c r="R44" s="2"/>
      <c r="S44" s="2"/>
      <c r="T44" s="27"/>
    </row>
    <row r="45" spans="1:22" ht="15.75">
      <c r="A45" s="55" t="s">
        <v>199</v>
      </c>
      <c r="B45" s="10"/>
      <c r="C45" s="2"/>
      <c r="D45" s="3"/>
      <c r="E45" s="2"/>
      <c r="F45" s="2"/>
      <c r="G45" s="3"/>
      <c r="H45" s="2"/>
      <c r="I45" s="2"/>
      <c r="J45" s="2"/>
      <c r="K45" s="3"/>
      <c r="L45" s="2"/>
      <c r="M45" s="6"/>
      <c r="N45" s="6">
        <f t="shared" si="2"/>
        <v>0</v>
      </c>
      <c r="O45" s="2"/>
      <c r="P45" s="7"/>
      <c r="Q45" s="2"/>
      <c r="R45" s="2"/>
      <c r="S45" s="2"/>
      <c r="T45" s="27"/>
    </row>
    <row r="46" spans="1:22" ht="14.25">
      <c r="A46" s="31" t="s">
        <v>136</v>
      </c>
      <c r="B46" s="10"/>
      <c r="C46" s="2" t="s">
        <v>137</v>
      </c>
      <c r="D46" s="3" t="s">
        <v>200</v>
      </c>
      <c r="E46" s="27"/>
      <c r="F46" s="27"/>
      <c r="G46" s="2" t="s">
        <v>139</v>
      </c>
      <c r="H46" s="32" t="s">
        <v>140</v>
      </c>
      <c r="I46" s="2">
        <v>2</v>
      </c>
      <c r="J46" s="2" t="s">
        <v>5</v>
      </c>
      <c r="K46" s="3">
        <f>I46*G$1</f>
        <v>60</v>
      </c>
      <c r="L46" s="2" t="s">
        <v>5</v>
      </c>
      <c r="M46" s="6">
        <v>21</v>
      </c>
      <c r="N46" s="6">
        <f t="shared" si="2"/>
        <v>1260</v>
      </c>
      <c r="O46" s="33"/>
      <c r="P46" s="31"/>
      <c r="Q46" s="31"/>
      <c r="R46" s="31"/>
      <c r="S46" s="31"/>
      <c r="T46" s="27"/>
    </row>
    <row r="47" spans="1:22" ht="7.5" customHeight="1">
      <c r="K47" s="3"/>
    </row>
    <row r="48" spans="1:22" ht="15.75">
      <c r="A48" s="39" t="s">
        <v>146</v>
      </c>
      <c r="K48" s="3"/>
    </row>
    <row r="49" spans="1:20" ht="14.25">
      <c r="A49" s="58" t="s">
        <v>136</v>
      </c>
      <c r="B49" s="74">
        <v>15</v>
      </c>
      <c r="C49" s="75" t="s">
        <v>144</v>
      </c>
      <c r="D49" s="76" t="s">
        <v>145</v>
      </c>
      <c r="E49" s="75"/>
      <c r="F49" s="75"/>
      <c r="G49" s="76" t="s">
        <v>146</v>
      </c>
      <c r="H49" s="75" t="s">
        <v>147</v>
      </c>
      <c r="I49" s="75">
        <v>1</v>
      </c>
      <c r="J49" s="75" t="s">
        <v>148</v>
      </c>
      <c r="K49" s="72">
        <f>I49*G$1</f>
        <v>30</v>
      </c>
      <c r="L49" s="2" t="s">
        <v>179</v>
      </c>
      <c r="M49" s="36">
        <v>0.4</v>
      </c>
      <c r="N49" s="36">
        <f>M49*K49</f>
        <v>12</v>
      </c>
      <c r="O49" s="37"/>
    </row>
    <row r="50" spans="1:20" ht="14.25">
      <c r="A50" s="58" t="s">
        <v>136</v>
      </c>
      <c r="B50" s="74">
        <v>14</v>
      </c>
      <c r="C50" s="75" t="s">
        <v>149</v>
      </c>
      <c r="D50" s="76" t="s">
        <v>150</v>
      </c>
      <c r="E50" s="75"/>
      <c r="F50" s="75"/>
      <c r="G50" s="76" t="s">
        <v>146</v>
      </c>
      <c r="H50" s="75" t="s">
        <v>151</v>
      </c>
      <c r="I50" s="75">
        <v>4</v>
      </c>
      <c r="J50" s="75" t="s">
        <v>148</v>
      </c>
      <c r="K50" s="72">
        <f>I50*G$1</f>
        <v>120</v>
      </c>
      <c r="L50" s="2" t="s">
        <v>179</v>
      </c>
      <c r="M50" s="36">
        <v>6.5000000000000002E-2</v>
      </c>
      <c r="N50" s="36">
        <f>M50*K50</f>
        <v>7.8000000000000007</v>
      </c>
      <c r="O50" s="27"/>
    </row>
    <row r="51" spans="1:20" ht="14.25">
      <c r="A51" s="2"/>
      <c r="K51" s="3"/>
      <c r="M51" s="36"/>
      <c r="N51" s="36"/>
      <c r="O51" s="27"/>
    </row>
    <row r="52" spans="1:20" ht="15.75">
      <c r="A52" s="39" t="s">
        <v>201</v>
      </c>
      <c r="C52" s="27"/>
      <c r="K52" s="3"/>
      <c r="M52" s="36"/>
      <c r="N52" s="36"/>
      <c r="O52" s="37"/>
    </row>
    <row r="53" spans="1:20" s="27" customFormat="1" ht="14.25">
      <c r="A53" s="13" t="s">
        <v>29</v>
      </c>
      <c r="B53" s="13"/>
      <c r="C53" s="13" t="s">
        <v>96</v>
      </c>
      <c r="D53" s="14" t="s">
        <v>97</v>
      </c>
      <c r="E53" s="13"/>
      <c r="F53" s="13"/>
      <c r="G53" s="13" t="s">
        <v>98</v>
      </c>
      <c r="H53" s="4" t="s">
        <v>99</v>
      </c>
      <c r="I53" s="13">
        <v>1</v>
      </c>
      <c r="J53" s="13" t="s">
        <v>5</v>
      </c>
      <c r="K53" s="13">
        <f>I53*G1</f>
        <v>30</v>
      </c>
      <c r="M53" s="15">
        <v>4.5999999999999999E-2</v>
      </c>
      <c r="N53" s="15">
        <f>SUM(M53*I53)</f>
        <v>4.5999999999999999E-2</v>
      </c>
      <c r="O53" s="13" t="s">
        <v>100</v>
      </c>
      <c r="P53" s="16"/>
      <c r="Q53" s="13"/>
      <c r="R53" s="13"/>
      <c r="S53" s="13"/>
      <c r="T53" s="13"/>
    </row>
    <row r="54" spans="1:20" ht="7.5" customHeight="1">
      <c r="K54" s="3"/>
    </row>
    <row r="55" spans="1:20" ht="15.75">
      <c r="A55" s="39" t="s">
        <v>202</v>
      </c>
      <c r="K55" s="3"/>
    </row>
    <row r="56" spans="1:20" ht="14.25">
      <c r="A56" s="77" t="s">
        <v>29</v>
      </c>
      <c r="B56" s="78">
        <v>13</v>
      </c>
      <c r="C56" s="77" t="s">
        <v>75</v>
      </c>
      <c r="D56" s="79" t="s">
        <v>76</v>
      </c>
      <c r="E56" s="77"/>
      <c r="F56" s="77"/>
      <c r="G56" s="77"/>
      <c r="H56" s="77"/>
      <c r="I56" s="77">
        <v>2</v>
      </c>
      <c r="J56" s="77" t="s">
        <v>5</v>
      </c>
      <c r="K56" s="72">
        <f>I56*G$1</f>
        <v>60</v>
      </c>
      <c r="L56" s="2" t="s">
        <v>179</v>
      </c>
      <c r="M56" s="15">
        <v>4</v>
      </c>
      <c r="N56" s="15">
        <f>SUM(M56*I56)</f>
        <v>8</v>
      </c>
      <c r="O56" s="13" t="s">
        <v>14</v>
      </c>
      <c r="P56" s="16">
        <v>3</v>
      </c>
      <c r="Q56" s="13"/>
      <c r="R56" s="13" t="s">
        <v>77</v>
      </c>
      <c r="S56" s="13"/>
    </row>
    <row r="57" spans="1:20" ht="8.1" customHeight="1"/>
    <row r="58" spans="1:20" ht="15.75">
      <c r="A58" s="39" t="s">
        <v>203</v>
      </c>
    </row>
    <row r="59" spans="1:20" ht="14.25">
      <c r="A59" s="2" t="s">
        <v>1</v>
      </c>
      <c r="B59" s="10"/>
      <c r="C59" s="2" t="s">
        <v>2</v>
      </c>
      <c r="D59" s="3" t="s">
        <v>3</v>
      </c>
      <c r="E59" s="2" t="s">
        <v>4</v>
      </c>
      <c r="F59" s="2"/>
      <c r="G59" s="2" t="s">
        <v>4</v>
      </c>
      <c r="H59" s="4"/>
      <c r="I59" s="2">
        <v>1</v>
      </c>
      <c r="J59" s="2" t="s">
        <v>5</v>
      </c>
      <c r="K59" s="2"/>
      <c r="L59" s="5">
        <v>1</v>
      </c>
      <c r="M59" s="6">
        <f t="shared" ref="M59:M69" si="3">SUM(L59*I59)</f>
        <v>1</v>
      </c>
      <c r="N59" s="2"/>
      <c r="O59" s="7"/>
      <c r="P59" s="2"/>
      <c r="Q59" s="2"/>
      <c r="R59" s="2"/>
      <c r="S59" s="2"/>
    </row>
    <row r="60" spans="1:20" ht="14.25">
      <c r="A60" s="2" t="s">
        <v>1</v>
      </c>
      <c r="B60" s="10"/>
      <c r="C60" s="2" t="s">
        <v>6</v>
      </c>
      <c r="D60" s="3" t="s">
        <v>7</v>
      </c>
      <c r="E60" s="2" t="s">
        <v>4</v>
      </c>
      <c r="F60" s="2"/>
      <c r="G60" s="2" t="s">
        <v>4</v>
      </c>
      <c r="H60" s="4"/>
      <c r="I60" s="2">
        <v>1</v>
      </c>
      <c r="J60" s="2" t="s">
        <v>5</v>
      </c>
      <c r="K60" s="2"/>
      <c r="L60" s="5">
        <v>1</v>
      </c>
      <c r="M60" s="6">
        <f t="shared" si="3"/>
        <v>1</v>
      </c>
      <c r="N60" s="2"/>
      <c r="O60" s="7"/>
      <c r="P60" s="2"/>
      <c r="Q60" s="2"/>
      <c r="R60" s="2"/>
      <c r="S60" s="2"/>
    </row>
    <row r="61" spans="1:20" ht="14.25">
      <c r="A61" s="2" t="s">
        <v>1</v>
      </c>
      <c r="B61" s="10"/>
      <c r="C61" s="2" t="s">
        <v>8</v>
      </c>
      <c r="D61" s="3" t="s">
        <v>9</v>
      </c>
      <c r="E61" s="2" t="s">
        <v>4</v>
      </c>
      <c r="F61" s="2"/>
      <c r="G61" s="2" t="s">
        <v>4</v>
      </c>
      <c r="H61" s="4"/>
      <c r="I61" s="2">
        <v>1</v>
      </c>
      <c r="J61" s="2" t="s">
        <v>5</v>
      </c>
      <c r="K61" s="2"/>
      <c r="L61" s="5">
        <v>1</v>
      </c>
      <c r="M61" s="6">
        <f t="shared" si="3"/>
        <v>1</v>
      </c>
      <c r="N61" s="2"/>
      <c r="O61" s="7"/>
      <c r="P61" s="2"/>
      <c r="Q61" s="2"/>
      <c r="R61" s="2"/>
      <c r="S61" s="2"/>
    </row>
    <row r="62" spans="1:20" ht="14.25">
      <c r="A62" s="2" t="s">
        <v>1</v>
      </c>
      <c r="B62" s="10"/>
      <c r="C62" s="2"/>
      <c r="D62" s="3" t="s">
        <v>204</v>
      </c>
      <c r="E62" s="2" t="s">
        <v>4</v>
      </c>
      <c r="F62" s="2"/>
      <c r="G62" s="2" t="s">
        <v>4</v>
      </c>
      <c r="H62" s="4"/>
      <c r="I62" s="2">
        <v>1</v>
      </c>
      <c r="J62" s="2" t="s">
        <v>5</v>
      </c>
      <c r="K62" s="2"/>
      <c r="L62" s="5">
        <v>1</v>
      </c>
      <c r="M62" s="6">
        <f t="shared" si="3"/>
        <v>1</v>
      </c>
      <c r="N62" s="2"/>
      <c r="O62" s="7"/>
      <c r="P62" s="2"/>
      <c r="Q62" s="2"/>
      <c r="R62" s="2"/>
      <c r="S62" s="2"/>
    </row>
    <row r="63" spans="1:20" ht="14.25">
      <c r="A63" s="2" t="s">
        <v>1</v>
      </c>
      <c r="B63" s="25"/>
      <c r="C63" s="2" t="s">
        <v>12</v>
      </c>
      <c r="D63" s="3" t="s">
        <v>13</v>
      </c>
      <c r="E63" s="2" t="s">
        <v>4</v>
      </c>
      <c r="F63" s="2"/>
      <c r="G63" s="2" t="s">
        <v>4</v>
      </c>
      <c r="H63" s="2"/>
      <c r="I63" s="2">
        <v>1</v>
      </c>
      <c r="J63" s="2" t="s">
        <v>5</v>
      </c>
      <c r="K63" s="2"/>
      <c r="L63" s="6">
        <f>38.648*(51/2268)</f>
        <v>0.8690687830687831</v>
      </c>
      <c r="M63" s="6">
        <f t="shared" si="3"/>
        <v>0.8690687830687831</v>
      </c>
      <c r="N63" s="2" t="s">
        <v>14</v>
      </c>
      <c r="O63" s="7">
        <v>4</v>
      </c>
      <c r="P63" s="2"/>
      <c r="Q63" s="2"/>
      <c r="R63" s="2"/>
      <c r="S63" s="2"/>
    </row>
    <row r="64" spans="1:20" ht="14.25">
      <c r="A64" s="2" t="s">
        <v>1</v>
      </c>
      <c r="B64" s="10"/>
      <c r="C64" s="2" t="s">
        <v>15</v>
      </c>
      <c r="D64" s="3" t="s">
        <v>16</v>
      </c>
      <c r="E64" s="2" t="s">
        <v>4</v>
      </c>
      <c r="F64" s="2"/>
      <c r="G64" s="2" t="s">
        <v>4</v>
      </c>
      <c r="H64" s="2"/>
      <c r="I64" s="2">
        <v>1</v>
      </c>
      <c r="J64" s="2" t="s">
        <v>5</v>
      </c>
      <c r="K64" s="2"/>
      <c r="L64" s="6">
        <f>7.35*(51/2268)</f>
        <v>0.16527777777777777</v>
      </c>
      <c r="M64" s="6">
        <f t="shared" si="3"/>
        <v>0.16527777777777777</v>
      </c>
      <c r="N64" s="2" t="s">
        <v>14</v>
      </c>
      <c r="O64" s="7">
        <v>4</v>
      </c>
      <c r="P64" s="2"/>
      <c r="Q64" s="2"/>
      <c r="R64" s="2"/>
      <c r="S64" s="2"/>
    </row>
    <row r="65" spans="1:19" ht="14.25">
      <c r="A65" s="2" t="s">
        <v>1</v>
      </c>
      <c r="B65" s="10"/>
      <c r="C65" s="2" t="s">
        <v>17</v>
      </c>
      <c r="D65" s="3" t="s">
        <v>18</v>
      </c>
      <c r="E65" s="2" t="s">
        <v>4</v>
      </c>
      <c r="F65" s="2"/>
      <c r="G65" s="2" t="s">
        <v>4</v>
      </c>
      <c r="H65" s="2"/>
      <c r="I65" s="2">
        <v>2</v>
      </c>
      <c r="J65" s="2" t="s">
        <v>5</v>
      </c>
      <c r="K65" s="2"/>
      <c r="L65" s="6">
        <f>24.85*(51/2268)</f>
        <v>0.55879629629629635</v>
      </c>
      <c r="M65" s="6">
        <f t="shared" si="3"/>
        <v>1.1175925925925927</v>
      </c>
      <c r="N65" s="2" t="s">
        <v>14</v>
      </c>
      <c r="O65" s="7">
        <v>4</v>
      </c>
      <c r="P65" s="2"/>
      <c r="Q65" s="2"/>
      <c r="R65" s="2"/>
      <c r="S65" s="2"/>
    </row>
    <row r="66" spans="1:19" ht="14.25">
      <c r="A66" s="2" t="s">
        <v>1</v>
      </c>
      <c r="B66" s="10"/>
      <c r="C66" s="2" t="s">
        <v>19</v>
      </c>
      <c r="D66" s="3" t="s">
        <v>20</v>
      </c>
      <c r="E66" s="2" t="s">
        <v>4</v>
      </c>
      <c r="F66" s="2"/>
      <c r="G66" s="2" t="s">
        <v>4</v>
      </c>
      <c r="H66" s="2"/>
      <c r="I66" s="2">
        <v>1</v>
      </c>
      <c r="J66" s="2" t="s">
        <v>5</v>
      </c>
      <c r="K66" s="2"/>
      <c r="L66" s="6">
        <f>2.716*(51/2268)</f>
        <v>6.1074074074074072E-2</v>
      </c>
      <c r="M66" s="6">
        <f t="shared" si="3"/>
        <v>6.1074074074074072E-2</v>
      </c>
      <c r="N66" s="2"/>
      <c r="O66" s="7">
        <v>4</v>
      </c>
      <c r="P66" s="2"/>
      <c r="Q66" s="2"/>
      <c r="R66" s="2"/>
      <c r="S66" s="2"/>
    </row>
    <row r="67" spans="1:19" ht="14.25">
      <c r="A67" s="2" t="s">
        <v>1</v>
      </c>
      <c r="B67" s="10"/>
      <c r="C67" s="2" t="s">
        <v>21</v>
      </c>
      <c r="D67" s="3" t="s">
        <v>22</v>
      </c>
      <c r="E67" s="2" t="s">
        <v>4</v>
      </c>
      <c r="F67" s="2"/>
      <c r="G67" s="2" t="s">
        <v>4</v>
      </c>
      <c r="H67" s="2"/>
      <c r="I67" s="2">
        <v>2</v>
      </c>
      <c r="J67" s="2" t="s">
        <v>5</v>
      </c>
      <c r="K67" s="2"/>
      <c r="L67" s="6">
        <f>3.34*(51/2268)</f>
        <v>7.5105820105820092E-2</v>
      </c>
      <c r="M67" s="6">
        <f t="shared" si="3"/>
        <v>0.15021164021164018</v>
      </c>
      <c r="N67" s="2" t="s">
        <v>14</v>
      </c>
      <c r="O67" s="7">
        <v>4</v>
      </c>
      <c r="P67" s="2"/>
      <c r="Q67" s="2"/>
      <c r="R67" s="2"/>
      <c r="S67" s="2"/>
    </row>
    <row r="68" spans="1:19" ht="14.25">
      <c r="A68" s="2" t="s">
        <v>1</v>
      </c>
      <c r="B68" s="10"/>
      <c r="C68" s="2" t="s">
        <v>23</v>
      </c>
      <c r="D68" s="3" t="s">
        <v>24</v>
      </c>
      <c r="E68" s="2" t="s">
        <v>4</v>
      </c>
      <c r="F68" s="2"/>
      <c r="G68" s="2" t="s">
        <v>4</v>
      </c>
      <c r="H68" s="2"/>
      <c r="I68" s="2">
        <v>2</v>
      </c>
      <c r="J68" s="2" t="s">
        <v>5</v>
      </c>
      <c r="K68" s="2"/>
      <c r="L68" s="6">
        <f>0.2024*(51/2268)</f>
        <v>4.5513227513227514E-3</v>
      </c>
      <c r="M68" s="6">
        <f t="shared" si="3"/>
        <v>9.1026455026455028E-3</v>
      </c>
      <c r="N68" s="2" t="s">
        <v>14</v>
      </c>
      <c r="O68" s="7">
        <v>4</v>
      </c>
      <c r="P68" s="2"/>
      <c r="Q68" s="2"/>
      <c r="R68" s="2"/>
      <c r="S68" s="2"/>
    </row>
    <row r="69" spans="1:19" ht="14.25">
      <c r="A69" s="2" t="s">
        <v>1</v>
      </c>
      <c r="B69" s="10"/>
      <c r="C69" s="2" t="s">
        <v>25</v>
      </c>
      <c r="D69" s="3" t="s">
        <v>205</v>
      </c>
      <c r="E69" s="2" t="s">
        <v>4</v>
      </c>
      <c r="F69" s="2"/>
      <c r="G69" s="2" t="s">
        <v>4</v>
      </c>
      <c r="H69" s="2"/>
      <c r="I69" s="2">
        <v>1</v>
      </c>
      <c r="J69" s="2" t="s">
        <v>5</v>
      </c>
      <c r="K69" s="2"/>
      <c r="L69" s="6">
        <f>88.3*(51/2268)</f>
        <v>1.9855820105820103</v>
      </c>
      <c r="M69" s="6">
        <f t="shared" si="3"/>
        <v>1.9855820105820103</v>
      </c>
      <c r="N69" s="2"/>
      <c r="O69" s="7">
        <v>4</v>
      </c>
      <c r="P69" s="2"/>
      <c r="Q69" s="2"/>
      <c r="R69" s="2"/>
      <c r="S69" s="2"/>
    </row>
    <row r="70" spans="1:19" ht="14.25"/>
    <row r="71" spans="1:19" ht="14.25"/>
    <row r="72" spans="1:19" ht="15">
      <c r="A72" s="40" t="s">
        <v>152</v>
      </c>
    </row>
    <row r="73" spans="1:19" ht="14.25"/>
    <row r="74" spans="1:19" ht="14.25"/>
    <row r="75" spans="1:19" ht="14.25"/>
    <row r="76" spans="1:19" ht="14.25"/>
  </sheetData>
  <hyperlinks>
    <hyperlink ref="V22" r:id="rId1" location="94669A757"/>
  </hyperlinks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 of materials</vt:lpstr>
      <vt:lpstr>30-Order 4-2014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51</cp:revision>
  <dcterms:created xsi:type="dcterms:W3CDTF">2014-03-24T12:54:23Z</dcterms:created>
  <dcterms:modified xsi:type="dcterms:W3CDTF">2020-05-05T18:24:38Z</dcterms:modified>
</cp:coreProperties>
</file>