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.fame3d.net\Anonymous\nancy\download\TAZ\accessories\tool_heads\version_1\Dual_Extruder_v1\production_docs\"/>
    </mc:Choice>
  </mc:AlternateContent>
  <xr:revisionPtr revIDLastSave="0" documentId="8_{3D0D0FDE-3314-4CBC-A8A9-A45646236CCA}" xr6:coauthVersionLast="45" xr6:coauthVersionMax="45" xr10:uidLastSave="{00000000-0000-0000-0000-000000000000}"/>
  <bookViews>
    <workbookView xWindow="-120" yWindow="-120" windowWidth="29040" windowHeight="15840"/>
  </bookViews>
  <sheets>
    <sheet name="65-order_April-2014" sheetId="1" r:id="rId1"/>
    <sheet name="BOM" sheetId="2" r:id="rId2"/>
    <sheet name="Sheet2" sheetId="3" r:id="rId3"/>
    <sheet name="Sheet3" sheetId="4" r:id="rId4"/>
  </sheet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L14" i="2" s="1"/>
  <c r="L13" i="2"/>
  <c r="L12" i="2"/>
  <c r="M11" i="2"/>
  <c r="L11" i="2"/>
  <c r="L10" i="2"/>
  <c r="K9" i="2"/>
  <c r="L9" i="2" s="1"/>
  <c r="L8" i="2"/>
  <c r="L7" i="2"/>
  <c r="K7" i="2"/>
  <c r="K6" i="2"/>
  <c r="L6" i="2" s="1"/>
  <c r="K5" i="2"/>
  <c r="L5" i="2" s="1"/>
  <c r="K4" i="2"/>
  <c r="L4" i="2" s="1"/>
  <c r="M16" i="1"/>
  <c r="K16" i="1"/>
  <c r="K15" i="1"/>
  <c r="K14" i="1"/>
  <c r="N13" i="1"/>
  <c r="K13" i="1"/>
  <c r="K12" i="1"/>
  <c r="K11" i="1"/>
  <c r="K10" i="1"/>
  <c r="K9" i="1"/>
  <c r="M9" i="1" s="1"/>
  <c r="K8" i="1"/>
  <c r="M8" i="1" s="1"/>
  <c r="K7" i="1"/>
  <c r="M7" i="1" s="1"/>
  <c r="M6" i="1"/>
  <c r="K6" i="1"/>
  <c r="L3" i="2" l="1"/>
</calcChain>
</file>

<file path=xl/sharedStrings.xml><?xml version="1.0" encoding="utf-8"?>
<sst xmlns="http://schemas.openxmlformats.org/spreadsheetml/2006/main" count="174" uniqueCount="53">
  <si>
    <t>Guava Harness for Dual Extruder</t>
  </si>
  <si>
    <t>Order</t>
  </si>
  <si>
    <t>QTY =</t>
  </si>
  <si>
    <t>Qty to order</t>
  </si>
  <si>
    <t>Dual Extruder Harness – Guava, TAZ</t>
  </si>
  <si>
    <t>KT-EL0029</t>
  </si>
  <si>
    <t>ft</t>
  </si>
  <si>
    <t>Electronic</t>
  </si>
  <si>
    <t>EL-WR0103</t>
  </si>
  <si>
    <t>24AWG Stranded – Red</t>
  </si>
  <si>
    <t>Digikey</t>
  </si>
  <si>
    <t>C2015R-1000-ND</t>
  </si>
  <si>
    <t>mm</t>
  </si>
  <si>
    <t>PO05196</t>
  </si>
  <si>
    <t>EL-WR0104</t>
  </si>
  <si>
    <t>24AWG Stranded – Orange</t>
  </si>
  <si>
    <t>C2015A-1000-ND</t>
  </si>
  <si>
    <t>EL-WR0105</t>
  </si>
  <si>
    <t>24AWG Stranded – Black</t>
  </si>
  <si>
    <t>C2015B-1000-ND</t>
  </si>
  <si>
    <t>EL-WR0099</t>
  </si>
  <si>
    <t>Shielded 4Cond 22AWG</t>
  </si>
  <si>
    <t>W504-1000-ND</t>
  </si>
  <si>
    <t>EL-MS0131</t>
  </si>
  <si>
    <r>
      <rPr>
        <b/>
        <sz val="10"/>
        <color rgb="FF000000"/>
        <rFont val="FreeSans"/>
      </rPr>
      <t>14-POS</t>
    </r>
    <r>
      <rPr>
        <sz val="10"/>
        <color rgb="FF000000"/>
        <rFont val="FreeSans"/>
      </rPr>
      <t>, free hanging</t>
    </r>
  </si>
  <si>
    <t>A1358-ND</t>
  </si>
  <si>
    <t>ea</t>
  </si>
  <si>
    <t>EL-MS0123</t>
  </si>
  <si>
    <t>20-24 AWG Tin Pin for Plug</t>
  </si>
  <si>
    <t>A31991TR-ND</t>
  </si>
  <si>
    <t>EL-MS0129</t>
  </si>
  <si>
    <t>Cable Clamp for 14-Pos; 0.453” opening</t>
  </si>
  <si>
    <t>A32516-ND</t>
  </si>
  <si>
    <t>EL-MS0059</t>
  </si>
  <si>
    <t>CONN TERM FEMALE 22-24AWG TIN</t>
  </si>
  <si>
    <t>Molex Inc.</t>
  </si>
  <si>
    <t>16-02-0102</t>
  </si>
  <si>
    <t>WM2510-ND</t>
  </si>
  <si>
    <t>PC-CN0001</t>
  </si>
  <si>
    <t>CONN HOUSING 2POS .100 W/LATCH</t>
  </si>
  <si>
    <t>WM2900-ND</t>
  </si>
  <si>
    <t>EL-MS0062</t>
  </si>
  <si>
    <t>Connector, 4 pin Female housing with latch</t>
  </si>
  <si>
    <t>Molex</t>
  </si>
  <si>
    <t>WM2902-ND</t>
  </si>
  <si>
    <t>EL-MS0157</t>
  </si>
  <si>
    <t>Tubing, Blue, Corrugated Loom .25"</t>
  </si>
  <si>
    <t>Mcmaster</t>
  </si>
  <si>
    <t>7700K51</t>
  </si>
  <si>
    <t>McMaster-Carr Supply Company</t>
  </si>
  <si>
    <t>PO05197</t>
  </si>
  <si>
    <t>Dual Extruder Harness – Post Guava, TAZ</t>
  </si>
  <si>
    <r>
      <rPr>
        <b/>
        <sz val="10"/>
        <color rgb="FF000000"/>
        <rFont val="FreeSans1"/>
      </rPr>
      <t>14-POS</t>
    </r>
    <r>
      <rPr>
        <sz val="10"/>
        <color rgb="FF000000"/>
        <rFont val="FreeSans1"/>
      </rPr>
      <t>, free hanging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</si>
</sst>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;[Red]&quot;-&quot;[$$-409]#,##0.00"/>
    <numFmt numFmtId="165" formatCode="&quot;$&quot;#,##0.00;[Red]&quot;-&quot;&quot;$&quot;#,##0.00;"/>
    <numFmt numFmtId="166" formatCode="mm/dd/yy"/>
  </numFmts>
  <fonts count="20">
    <font>
      <sz val="11"/>
      <color theme="1"/>
      <name val="Liberation Sans"/>
    </font>
    <font>
      <sz val="10"/>
      <color rgb="FF000000"/>
      <name val="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4"/>
      <color theme="1"/>
      <name val="Liberation Sans"/>
    </font>
    <font>
      <b/>
      <sz val="11"/>
      <color theme="1"/>
      <name val="Liberation Sans"/>
    </font>
    <font>
      <b/>
      <sz val="11"/>
      <color rgb="FFFFFFFF"/>
      <name val="Liberation Sans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FreeSans"/>
    </font>
    <font>
      <sz val="10"/>
      <color rgb="FF000000"/>
      <name val="FreeSans"/>
    </font>
    <font>
      <sz val="10"/>
      <color theme="1"/>
      <name val="Arial"/>
      <family val="2"/>
    </font>
    <font>
      <sz val="10"/>
      <color rgb="FF000000"/>
      <name val="Liberation Serif"/>
    </font>
    <font>
      <b/>
      <sz val="10"/>
      <color rgb="FF000000"/>
      <name val="FreeSans1"/>
    </font>
    <font>
      <sz val="10"/>
      <color rgb="FF000000"/>
      <name val="FreeSans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  <fill>
      <patternFill patternType="solid">
        <fgColor rgb="FF00DCFF"/>
        <bgColor rgb="FF00DCFF"/>
      </patternFill>
    </fill>
    <fill>
      <patternFill patternType="solid">
        <fgColor rgb="FF83CAFF"/>
        <bgColor rgb="FF83CA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3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3" borderId="0" xfId="0" applyFont="1" applyFill="1" applyBorder="1" applyAlignment="1" applyProtection="1">
      <alignment horizontal="right"/>
    </xf>
    <xf numFmtId="0" fontId="0" fillId="3" borderId="0" xfId="0" applyFill="1"/>
    <xf numFmtId="0" fontId="8" fillId="0" borderId="0" xfId="1" applyFont="1" applyFill="1"/>
    <xf numFmtId="0" fontId="9" fillId="0" borderId="0" xfId="1" applyFont="1" applyFill="1"/>
    <xf numFmtId="0" fontId="8" fillId="4" borderId="0" xfId="1" applyFont="1" applyFill="1"/>
    <xf numFmtId="0" fontId="9" fillId="3" borderId="0" xfId="1" applyFont="1" applyFill="1"/>
    <xf numFmtId="0" fontId="10" fillId="0" borderId="0" xfId="1" applyFont="1" applyFill="1" applyAlignment="1">
      <alignment horizontal="right"/>
    </xf>
    <xf numFmtId="164" fontId="8" fillId="0" borderId="0" xfId="1" applyNumberFormat="1" applyFont="1" applyFill="1"/>
    <xf numFmtId="0" fontId="9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166" fontId="9" fillId="0" borderId="0" xfId="1" applyNumberFormat="1" applyFont="1" applyFill="1"/>
    <xf numFmtId="0" fontId="9" fillId="0" borderId="0" xfId="1" applyFont="1" applyFill="1" applyAlignment="1">
      <alignment horizontal="right"/>
    </xf>
    <xf numFmtId="0" fontId="9" fillId="0" borderId="0" xfId="0" applyFont="1" applyFill="1" applyBorder="1" applyAlignment="1" applyProtection="1"/>
    <xf numFmtId="0" fontId="11" fillId="0" borderId="0" xfId="0" applyFont="1" applyFill="1"/>
    <xf numFmtId="0" fontId="12" fillId="3" borderId="0" xfId="0" applyFont="1" applyFill="1" applyBorder="1" applyAlignment="1" applyProtection="1"/>
    <xf numFmtId="1" fontId="9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0" fontId="13" fillId="5" borderId="0" xfId="0" applyFont="1" applyFill="1" applyAlignment="1">
      <alignment horizontal="center"/>
    </xf>
    <xf numFmtId="166" fontId="9" fillId="0" borderId="0" xfId="0" applyNumberFormat="1" applyFont="1" applyFill="1" applyBorder="1" applyAlignment="1" applyProtection="1"/>
    <xf numFmtId="0" fontId="9" fillId="0" borderId="0" xfId="0" applyFont="1" applyFill="1" applyBorder="1"/>
    <xf numFmtId="0" fontId="9" fillId="0" borderId="0" xfId="0" applyFont="1" applyBorder="1"/>
    <xf numFmtId="164" fontId="9" fillId="0" borderId="0" xfId="0" applyNumberFormat="1" applyFont="1" applyBorder="1"/>
    <xf numFmtId="0" fontId="16" fillId="0" borderId="0" xfId="0" applyFont="1" applyFill="1" applyBorder="1"/>
    <xf numFmtId="165" fontId="9" fillId="0" borderId="0" xfId="0" applyNumberFormat="1" applyFont="1" applyFill="1" applyBorder="1" applyAlignment="1" applyProtection="1"/>
    <xf numFmtId="166" fontId="11" fillId="0" borderId="0" xfId="0" applyNumberFormat="1" applyFont="1"/>
    <xf numFmtId="0" fontId="17" fillId="0" borderId="0" xfId="0" applyFont="1" applyAlignment="1">
      <alignment wrapText="1"/>
    </xf>
    <xf numFmtId="0" fontId="11" fillId="5" borderId="0" xfId="0" applyFont="1" applyFill="1"/>
  </cellXfs>
  <cellStyles count="6">
    <cellStyle name="Gnumeric-default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N1" sqref="N1:O1048576"/>
    </sheetView>
  </sheetViews>
  <sheetFormatPr defaultRowHeight="15"/>
  <cols>
    <col min="1" max="1" width="34.625" customWidth="1"/>
    <col min="2" max="8" width="10.625" customWidth="1"/>
    <col min="9" max="9" width="7.75" customWidth="1"/>
    <col min="10" max="10" width="5.375" customWidth="1"/>
    <col min="11" max="11" width="12.5" customWidth="1"/>
    <col min="12" max="12" width="4.5" customWidth="1"/>
    <col min="13" max="13" width="7.625" customWidth="1"/>
    <col min="14" max="14" width="10.625" customWidth="1"/>
    <col min="15" max="15" width="10.625" style="2" customWidth="1"/>
    <col min="16" max="1022" width="10.625" customWidth="1"/>
  </cols>
  <sheetData>
    <row r="1" spans="1:18" ht="18">
      <c r="A1" s="1" t="s">
        <v>0</v>
      </c>
    </row>
    <row r="2" spans="1:18" ht="18">
      <c r="A2" s="1"/>
    </row>
    <row r="3" spans="1:18" ht="18">
      <c r="A3" s="1" t="s">
        <v>1</v>
      </c>
      <c r="B3" s="3"/>
      <c r="C3" s="4" t="s">
        <v>2</v>
      </c>
      <c r="D3" s="5">
        <v>200</v>
      </c>
      <c r="K3" s="6" t="s">
        <v>3</v>
      </c>
    </row>
    <row r="4" spans="1:18">
      <c r="K4" s="7"/>
    </row>
    <row r="5" spans="1:18" s="9" customFormat="1">
      <c r="A5" s="8" t="s">
        <v>4</v>
      </c>
      <c r="C5" s="10" t="s">
        <v>5</v>
      </c>
      <c r="I5" s="8"/>
      <c r="K5" s="11"/>
      <c r="M5" s="12" t="s">
        <v>6</v>
      </c>
      <c r="N5" s="14"/>
      <c r="O5" s="15"/>
      <c r="P5" s="16"/>
      <c r="Q5" s="16"/>
      <c r="R5" s="17"/>
    </row>
    <row r="6" spans="1:18" s="9" customFormat="1">
      <c r="A6" s="18" t="s">
        <v>7</v>
      </c>
      <c r="B6" s="18"/>
      <c r="C6" s="19" t="s">
        <v>8</v>
      </c>
      <c r="D6" s="18" t="s">
        <v>9</v>
      </c>
      <c r="E6" s="18"/>
      <c r="F6" s="18"/>
      <c r="G6" s="18" t="s">
        <v>10</v>
      </c>
      <c r="H6" s="18" t="s">
        <v>11</v>
      </c>
      <c r="I6" s="18">
        <v>3000</v>
      </c>
      <c r="J6" s="18" t="s">
        <v>12</v>
      </c>
      <c r="K6" s="20">
        <f t="shared" ref="K6:K16" si="0">I6*$D$3</f>
        <v>600000</v>
      </c>
      <c r="L6" s="18" t="s">
        <v>12</v>
      </c>
      <c r="M6" s="21">
        <f>K6/24.5/12</f>
        <v>2040.8163265306123</v>
      </c>
      <c r="N6" s="14"/>
      <c r="O6" s="23" t="s">
        <v>13</v>
      </c>
      <c r="P6" s="24"/>
      <c r="Q6" s="16"/>
      <c r="R6" s="17"/>
    </row>
    <row r="7" spans="1:18" s="9" customFormat="1">
      <c r="A7" s="18" t="s">
        <v>7</v>
      </c>
      <c r="B7" s="18"/>
      <c r="C7" s="19" t="s">
        <v>14</v>
      </c>
      <c r="D7" s="18" t="s">
        <v>15</v>
      </c>
      <c r="E7" s="18"/>
      <c r="F7" s="18"/>
      <c r="G7" s="18" t="s">
        <v>10</v>
      </c>
      <c r="H7" s="18" t="s">
        <v>16</v>
      </c>
      <c r="I7" s="18">
        <v>2000</v>
      </c>
      <c r="J7" s="18" t="s">
        <v>12</v>
      </c>
      <c r="K7" s="20">
        <f t="shared" si="0"/>
        <v>400000</v>
      </c>
      <c r="L7" s="18" t="s">
        <v>12</v>
      </c>
      <c r="M7" s="21">
        <f>K7/24.5/12</f>
        <v>1360.5442176870749</v>
      </c>
      <c r="N7" s="14"/>
      <c r="O7" s="23" t="s">
        <v>13</v>
      </c>
      <c r="P7" s="24"/>
      <c r="Q7" s="16"/>
      <c r="R7" s="17"/>
    </row>
    <row r="8" spans="1:18" s="9" customFormat="1">
      <c r="A8" s="18" t="s">
        <v>7</v>
      </c>
      <c r="C8" s="9" t="s">
        <v>17</v>
      </c>
      <c r="D8" s="25" t="s">
        <v>18</v>
      </c>
      <c r="G8" s="9" t="s">
        <v>10</v>
      </c>
      <c r="H8" s="25" t="s">
        <v>19</v>
      </c>
      <c r="I8" s="9">
        <v>1000</v>
      </c>
      <c r="J8" s="9" t="s">
        <v>12</v>
      </c>
      <c r="K8" s="20">
        <f t="shared" si="0"/>
        <v>200000</v>
      </c>
      <c r="L8" s="9" t="s">
        <v>12</v>
      </c>
      <c r="M8" s="21">
        <f>K8/24.5/12</f>
        <v>680.27210884353747</v>
      </c>
      <c r="N8" s="14"/>
      <c r="O8" s="23" t="s">
        <v>13</v>
      </c>
      <c r="P8" s="24"/>
      <c r="Q8" s="16"/>
      <c r="R8" s="17"/>
    </row>
    <row r="9" spans="1:18" s="9" customFormat="1">
      <c r="A9" s="18" t="s">
        <v>7</v>
      </c>
      <c r="C9" s="9" t="s">
        <v>20</v>
      </c>
      <c r="D9" s="25" t="s">
        <v>21</v>
      </c>
      <c r="G9" s="9" t="s">
        <v>10</v>
      </c>
      <c r="H9" s="25" t="s">
        <v>22</v>
      </c>
      <c r="I9" s="9">
        <v>1000</v>
      </c>
      <c r="J9" s="9" t="s">
        <v>12</v>
      </c>
      <c r="K9" s="20">
        <f t="shared" si="0"/>
        <v>200000</v>
      </c>
      <c r="L9" s="9" t="s">
        <v>12</v>
      </c>
      <c r="M9" s="21">
        <f>K9/24.5/12</f>
        <v>680.27210884353747</v>
      </c>
      <c r="N9" s="14"/>
      <c r="O9" s="23" t="s">
        <v>13</v>
      </c>
      <c r="P9" s="24"/>
      <c r="Q9" s="16"/>
      <c r="R9" s="17"/>
    </row>
    <row r="10" spans="1:18" s="9" customFormat="1">
      <c r="A10" s="18" t="s">
        <v>7</v>
      </c>
      <c r="C10" s="9" t="s">
        <v>23</v>
      </c>
      <c r="D10" s="26" t="s">
        <v>24</v>
      </c>
      <c r="G10" s="9" t="s">
        <v>10</v>
      </c>
      <c r="H10" s="25" t="s">
        <v>25</v>
      </c>
      <c r="I10" s="9">
        <v>1</v>
      </c>
      <c r="J10" s="9" t="s">
        <v>26</v>
      </c>
      <c r="K10" s="20">
        <f t="shared" si="0"/>
        <v>200</v>
      </c>
      <c r="L10" s="9" t="s">
        <v>26</v>
      </c>
      <c r="M10" s="21"/>
      <c r="N10" s="14"/>
      <c r="O10" s="23" t="s">
        <v>13</v>
      </c>
      <c r="P10" s="24"/>
      <c r="Q10" s="16"/>
      <c r="R10" s="17"/>
    </row>
    <row r="11" spans="1:18" s="9" customFormat="1">
      <c r="A11" s="18" t="s">
        <v>7</v>
      </c>
      <c r="C11" s="9" t="s">
        <v>27</v>
      </c>
      <c r="D11" s="26" t="s">
        <v>28</v>
      </c>
      <c r="G11" s="9" t="s">
        <v>10</v>
      </c>
      <c r="H11" s="28" t="s">
        <v>29</v>
      </c>
      <c r="I11" s="9">
        <v>11</v>
      </c>
      <c r="J11" s="9" t="s">
        <v>26</v>
      </c>
      <c r="K11" s="20">
        <f t="shared" si="0"/>
        <v>2200</v>
      </c>
      <c r="L11" s="9" t="s">
        <v>26</v>
      </c>
      <c r="M11" s="21"/>
      <c r="N11" s="14"/>
      <c r="O11" s="23" t="s">
        <v>13</v>
      </c>
      <c r="P11" s="24"/>
      <c r="Q11" s="16"/>
      <c r="R11" s="17"/>
    </row>
    <row r="12" spans="1:18" s="9" customFormat="1">
      <c r="A12" s="18" t="s">
        <v>7</v>
      </c>
      <c r="C12" s="9" t="s">
        <v>30</v>
      </c>
      <c r="D12" s="26" t="s">
        <v>31</v>
      </c>
      <c r="G12" s="9" t="s">
        <v>10</v>
      </c>
      <c r="H12" s="25" t="s">
        <v>32</v>
      </c>
      <c r="I12" s="9">
        <v>1</v>
      </c>
      <c r="J12" s="9" t="s">
        <v>26</v>
      </c>
      <c r="K12" s="20">
        <f t="shared" si="0"/>
        <v>200</v>
      </c>
      <c r="L12" s="9" t="s">
        <v>26</v>
      </c>
      <c r="M12" s="21"/>
      <c r="N12" s="14"/>
      <c r="O12" s="23" t="s">
        <v>13</v>
      </c>
      <c r="P12" s="24"/>
      <c r="Q12" s="16"/>
      <c r="R12" s="17"/>
    </row>
    <row r="13" spans="1:18" s="9" customFormat="1">
      <c r="A13" s="18" t="s">
        <v>7</v>
      </c>
      <c r="C13" s="9" t="s">
        <v>33</v>
      </c>
      <c r="D13" s="18" t="s">
        <v>34</v>
      </c>
      <c r="E13" s="18" t="s">
        <v>35</v>
      </c>
      <c r="F13" s="18" t="s">
        <v>36</v>
      </c>
      <c r="G13" s="18" t="s">
        <v>10</v>
      </c>
      <c r="H13" s="18" t="s">
        <v>37</v>
      </c>
      <c r="I13" s="18">
        <v>10</v>
      </c>
      <c r="J13" s="18" t="s">
        <v>26</v>
      </c>
      <c r="K13" s="20">
        <f t="shared" si="0"/>
        <v>2000</v>
      </c>
      <c r="L13" s="9" t="s">
        <v>26</v>
      </c>
      <c r="M13" s="21"/>
      <c r="N13" s="14">
        <f>I13*$N$4</f>
        <v>0</v>
      </c>
      <c r="O13" s="23" t="s">
        <v>13</v>
      </c>
      <c r="P13" s="30"/>
      <c r="Q13" s="16"/>
      <c r="R13" s="17"/>
    </row>
    <row r="14" spans="1:18" s="9" customFormat="1">
      <c r="A14" s="18" t="s">
        <v>7</v>
      </c>
      <c r="C14" s="9" t="s">
        <v>38</v>
      </c>
      <c r="D14" s="18" t="s">
        <v>39</v>
      </c>
      <c r="E14" s="18"/>
      <c r="F14" s="18"/>
      <c r="G14" s="18" t="s">
        <v>10</v>
      </c>
      <c r="H14" s="18" t="s">
        <v>40</v>
      </c>
      <c r="I14" s="18">
        <v>1</v>
      </c>
      <c r="J14" s="18" t="s">
        <v>26</v>
      </c>
      <c r="K14" s="20">
        <f t="shared" si="0"/>
        <v>200</v>
      </c>
      <c r="L14" s="9" t="s">
        <v>26</v>
      </c>
      <c r="M14" s="21"/>
      <c r="N14" s="14"/>
      <c r="O14" s="23" t="s">
        <v>13</v>
      </c>
      <c r="P14" s="24"/>
      <c r="Q14" s="16"/>
      <c r="R14" s="17"/>
    </row>
    <row r="15" spans="1:18" s="9" customFormat="1">
      <c r="A15" s="18" t="s">
        <v>7</v>
      </c>
      <c r="C15" s="9" t="s">
        <v>41</v>
      </c>
      <c r="D15" s="18" t="s">
        <v>42</v>
      </c>
      <c r="E15" s="18" t="s">
        <v>43</v>
      </c>
      <c r="F15" s="18">
        <v>50579404</v>
      </c>
      <c r="G15" s="18" t="s">
        <v>10</v>
      </c>
      <c r="H15" s="18" t="s">
        <v>44</v>
      </c>
      <c r="I15" s="18">
        <v>2</v>
      </c>
      <c r="J15" s="18" t="s">
        <v>26</v>
      </c>
      <c r="K15" s="20">
        <f t="shared" si="0"/>
        <v>400</v>
      </c>
      <c r="L15" s="9" t="s">
        <v>26</v>
      </c>
      <c r="M15" s="21"/>
      <c r="N15" s="14"/>
      <c r="O15" s="23" t="s">
        <v>13</v>
      </c>
      <c r="P15" s="24"/>
      <c r="Q15" s="16"/>
      <c r="R15" s="17"/>
    </row>
    <row r="16" spans="1:18" s="9" customFormat="1">
      <c r="A16" s="18" t="s">
        <v>7</v>
      </c>
      <c r="B16" s="18"/>
      <c r="C16" s="18" t="s">
        <v>45</v>
      </c>
      <c r="D16" s="18" t="s">
        <v>46</v>
      </c>
      <c r="E16" s="18" t="s">
        <v>47</v>
      </c>
      <c r="F16" s="31" t="s">
        <v>48</v>
      </c>
      <c r="G16" s="18" t="s">
        <v>49</v>
      </c>
      <c r="H16" s="31" t="s">
        <v>48</v>
      </c>
      <c r="I16" s="18">
        <v>960</v>
      </c>
      <c r="J16" s="18" t="s">
        <v>12</v>
      </c>
      <c r="K16" s="20">
        <f t="shared" si="0"/>
        <v>192000</v>
      </c>
      <c r="L16" s="18" t="s">
        <v>12</v>
      </c>
      <c r="M16" s="21">
        <f>K16/24.5/12</f>
        <v>653.0612244897959</v>
      </c>
      <c r="N16" s="14"/>
      <c r="O16" s="23" t="s">
        <v>50</v>
      </c>
      <c r="P16" s="24"/>
      <c r="Q16" s="16"/>
      <c r="R16" s="17"/>
    </row>
  </sheetData>
  <pageMargins left="0" right="0" top="0.39370000000000011" bottom="0.3937000000000001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4"/>
  <sheetViews>
    <sheetView workbookViewId="0"/>
  </sheetViews>
  <sheetFormatPr defaultRowHeight="12.2"/>
  <cols>
    <col min="1" max="1" width="34.625" customWidth="1"/>
    <col min="2" max="1022" width="10.625" customWidth="1"/>
  </cols>
  <sheetData>
    <row r="1" spans="1:1022" ht="18">
      <c r="A1" s="1" t="s">
        <v>0</v>
      </c>
    </row>
    <row r="2" spans="1:1022" ht="14.25"/>
    <row r="3" spans="1:1022" ht="14.25">
      <c r="A3" s="8" t="s">
        <v>51</v>
      </c>
      <c r="B3" s="9"/>
      <c r="C3" s="10" t="s">
        <v>5</v>
      </c>
      <c r="D3" s="9"/>
      <c r="E3" s="9"/>
      <c r="F3" s="9"/>
      <c r="G3" s="9"/>
      <c r="H3" s="9"/>
      <c r="I3" s="8">
        <v>1</v>
      </c>
      <c r="J3" s="9"/>
      <c r="K3" s="9"/>
      <c r="L3" s="13">
        <f>SUM(L4:L14)</f>
        <v>11.858473175853019</v>
      </c>
      <c r="M3" s="14"/>
      <c r="N3" s="9"/>
      <c r="O3" s="16"/>
      <c r="P3" s="16"/>
      <c r="Q3" s="1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</row>
    <row r="4" spans="1:1022" ht="14.25">
      <c r="A4" s="18" t="s">
        <v>7</v>
      </c>
      <c r="B4" s="18"/>
      <c r="C4" s="19" t="s">
        <v>8</v>
      </c>
      <c r="D4" s="18" t="s">
        <v>9</v>
      </c>
      <c r="E4" s="18"/>
      <c r="F4" s="18"/>
      <c r="G4" s="18" t="s">
        <v>10</v>
      </c>
      <c r="H4" s="18" t="s">
        <v>11</v>
      </c>
      <c r="I4" s="18">
        <v>3000</v>
      </c>
      <c r="J4" s="18" t="s">
        <v>12</v>
      </c>
      <c r="K4" s="22">
        <f>77.896/304800</f>
        <v>2.5556430446194227E-4</v>
      </c>
      <c r="L4" s="22">
        <f t="shared" ref="L4:L13" si="0">I4*K4</f>
        <v>0.76669291338582679</v>
      </c>
      <c r="M4" s="14"/>
      <c r="N4" s="32"/>
      <c r="O4" s="24"/>
      <c r="P4" s="16"/>
      <c r="Q4" s="1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</row>
    <row r="5" spans="1:1022" ht="14.25">
      <c r="A5" s="18" t="s">
        <v>7</v>
      </c>
      <c r="B5" s="18"/>
      <c r="C5" s="19" t="s">
        <v>14</v>
      </c>
      <c r="D5" s="18" t="s">
        <v>15</v>
      </c>
      <c r="E5" s="18"/>
      <c r="F5" s="18"/>
      <c r="G5" s="18" t="s">
        <v>10</v>
      </c>
      <c r="H5" s="18" t="s">
        <v>16</v>
      </c>
      <c r="I5" s="18">
        <v>2000</v>
      </c>
      <c r="J5" s="18" t="s">
        <v>12</v>
      </c>
      <c r="K5" s="22">
        <f>77.896/304800</f>
        <v>2.5556430446194227E-4</v>
      </c>
      <c r="L5" s="22">
        <f t="shared" si="0"/>
        <v>0.51112860892388456</v>
      </c>
      <c r="M5" s="14"/>
      <c r="N5" s="32"/>
      <c r="O5" s="24"/>
      <c r="P5" s="16"/>
      <c r="Q5" s="17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</row>
    <row r="6" spans="1:1022" ht="14.25">
      <c r="A6" s="18" t="s">
        <v>7</v>
      </c>
      <c r="B6" s="9"/>
      <c r="C6" s="9" t="s">
        <v>17</v>
      </c>
      <c r="D6" s="25" t="s">
        <v>18</v>
      </c>
      <c r="E6" s="9"/>
      <c r="F6" s="9"/>
      <c r="G6" s="9" t="s">
        <v>10</v>
      </c>
      <c r="H6" s="25" t="s">
        <v>19</v>
      </c>
      <c r="I6" s="9">
        <v>1000</v>
      </c>
      <c r="J6" s="9" t="s">
        <v>12</v>
      </c>
      <c r="K6" s="22">
        <f>77.896/304800</f>
        <v>2.5556430446194227E-4</v>
      </c>
      <c r="L6" s="22">
        <f t="shared" si="0"/>
        <v>0.25556430446194228</v>
      </c>
      <c r="M6" s="14"/>
      <c r="N6" s="32"/>
      <c r="O6" s="24"/>
      <c r="P6" s="16"/>
      <c r="Q6" s="1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</row>
    <row r="7" spans="1:1022" ht="14.25">
      <c r="A7" s="18" t="s">
        <v>7</v>
      </c>
      <c r="B7" s="9"/>
      <c r="C7" s="9" t="s">
        <v>20</v>
      </c>
      <c r="D7" s="25" t="s">
        <v>21</v>
      </c>
      <c r="E7" s="9"/>
      <c r="F7" s="9"/>
      <c r="G7" s="9" t="s">
        <v>10</v>
      </c>
      <c r="H7" s="25" t="s">
        <v>22</v>
      </c>
      <c r="I7" s="9">
        <v>1000</v>
      </c>
      <c r="J7" s="9" t="s">
        <v>12</v>
      </c>
      <c r="K7" s="22">
        <f>310.223/304800</f>
        <v>1.0177919947506563E-3</v>
      </c>
      <c r="L7" s="22">
        <f t="shared" si="0"/>
        <v>1.0177919947506562</v>
      </c>
      <c r="M7" s="14"/>
      <c r="N7" s="32"/>
      <c r="O7" s="24"/>
      <c r="P7" s="16"/>
      <c r="Q7" s="1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</row>
    <row r="8" spans="1:1022" ht="14.25">
      <c r="A8" s="18" t="s">
        <v>7</v>
      </c>
      <c r="B8" s="9"/>
      <c r="C8" s="9" t="s">
        <v>23</v>
      </c>
      <c r="D8" s="26" t="s">
        <v>52</v>
      </c>
      <c r="E8" s="9"/>
      <c r="F8" s="9"/>
      <c r="G8" s="9" t="s">
        <v>10</v>
      </c>
      <c r="H8" s="25" t="s">
        <v>25</v>
      </c>
      <c r="I8" s="9">
        <v>1</v>
      </c>
      <c r="J8" s="9" t="s">
        <v>26</v>
      </c>
      <c r="K8" s="27">
        <v>2.5139999999999998</v>
      </c>
      <c r="L8" s="22">
        <f t="shared" si="0"/>
        <v>2.5139999999999998</v>
      </c>
      <c r="M8" s="14"/>
      <c r="N8" s="32"/>
      <c r="O8" s="24"/>
      <c r="P8" s="16"/>
      <c r="Q8" s="1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</row>
    <row r="9" spans="1:1022" ht="14.25">
      <c r="A9" s="18" t="s">
        <v>7</v>
      </c>
      <c r="B9" s="9"/>
      <c r="C9" s="9" t="s">
        <v>27</v>
      </c>
      <c r="D9" s="26" t="s">
        <v>28</v>
      </c>
      <c r="E9" s="9"/>
      <c r="F9" s="9"/>
      <c r="G9" s="9" t="s">
        <v>10</v>
      </c>
      <c r="H9" s="28" t="s">
        <v>29</v>
      </c>
      <c r="I9" s="9">
        <v>11</v>
      </c>
      <c r="J9" s="9" t="s">
        <v>26</v>
      </c>
      <c r="K9" s="27">
        <f>890/4000</f>
        <v>0.2225</v>
      </c>
      <c r="L9" s="22">
        <f t="shared" si="0"/>
        <v>2.4475000000000002</v>
      </c>
      <c r="M9" s="14"/>
      <c r="N9" s="32"/>
      <c r="O9" s="24"/>
      <c r="P9" s="16"/>
      <c r="Q9" s="1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</row>
    <row r="10" spans="1:1022" ht="14.25">
      <c r="A10" s="18" t="s">
        <v>7</v>
      </c>
      <c r="B10" s="9"/>
      <c r="C10" s="9" t="s">
        <v>30</v>
      </c>
      <c r="D10" s="26" t="s">
        <v>31</v>
      </c>
      <c r="E10" s="9"/>
      <c r="F10" s="9"/>
      <c r="G10" s="9" t="s">
        <v>10</v>
      </c>
      <c r="H10" s="25" t="s">
        <v>32</v>
      </c>
      <c r="I10" s="9">
        <v>1</v>
      </c>
      <c r="J10" s="9" t="s">
        <v>26</v>
      </c>
      <c r="K10" s="27">
        <v>2.5529999999999999</v>
      </c>
      <c r="L10" s="22">
        <f t="shared" si="0"/>
        <v>2.5529999999999999</v>
      </c>
      <c r="M10" s="14"/>
      <c r="N10" s="32"/>
      <c r="O10" s="24"/>
      <c r="P10" s="16"/>
      <c r="Q10" s="1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</row>
    <row r="11" spans="1:1022" ht="14.25">
      <c r="A11" s="18" t="s">
        <v>7</v>
      </c>
      <c r="B11" s="9"/>
      <c r="C11" s="9" t="s">
        <v>33</v>
      </c>
      <c r="D11" s="18" t="s">
        <v>34</v>
      </c>
      <c r="E11" s="18" t="s">
        <v>35</v>
      </c>
      <c r="F11" s="18" t="s">
        <v>36</v>
      </c>
      <c r="G11" s="18" t="s">
        <v>10</v>
      </c>
      <c r="H11" s="18" t="s">
        <v>37</v>
      </c>
      <c r="I11" s="18">
        <v>10</v>
      </c>
      <c r="J11" s="18" t="s">
        <v>26</v>
      </c>
      <c r="K11" s="29">
        <v>4.9950000000000001E-2</v>
      </c>
      <c r="L11" s="22">
        <f t="shared" si="0"/>
        <v>0.4995</v>
      </c>
      <c r="M11" s="14">
        <f>I11*$M$2</f>
        <v>0</v>
      </c>
      <c r="N11" s="32"/>
      <c r="O11" s="30"/>
      <c r="P11" s="16"/>
      <c r="Q11" s="17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</row>
    <row r="12" spans="1:1022" ht="14.25">
      <c r="A12" s="18" t="s">
        <v>7</v>
      </c>
      <c r="B12" s="9"/>
      <c r="C12" s="9" t="s">
        <v>38</v>
      </c>
      <c r="D12" s="18" t="s">
        <v>39</v>
      </c>
      <c r="E12" s="18"/>
      <c r="F12" s="18"/>
      <c r="G12" s="18" t="s">
        <v>10</v>
      </c>
      <c r="H12" s="18" t="s">
        <v>40</v>
      </c>
      <c r="I12" s="18">
        <v>1</v>
      </c>
      <c r="J12" s="18" t="s">
        <v>26</v>
      </c>
      <c r="K12" s="29">
        <v>0.12795000000000001</v>
      </c>
      <c r="L12" s="22">
        <f t="shared" si="0"/>
        <v>0.12795000000000001</v>
      </c>
      <c r="M12" s="14"/>
      <c r="N12" s="32"/>
      <c r="O12" s="24"/>
      <c r="P12" s="16"/>
      <c r="Q12" s="17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</row>
    <row r="13" spans="1:1022" ht="14.25">
      <c r="A13" s="18" t="s">
        <v>7</v>
      </c>
      <c r="B13" s="9"/>
      <c r="C13" s="9" t="s">
        <v>41</v>
      </c>
      <c r="D13" s="18" t="s">
        <v>42</v>
      </c>
      <c r="E13" s="18" t="s">
        <v>43</v>
      </c>
      <c r="F13" s="18">
        <v>50579404</v>
      </c>
      <c r="G13" s="18" t="s">
        <v>10</v>
      </c>
      <c r="H13" s="18" t="s">
        <v>44</v>
      </c>
      <c r="I13" s="18">
        <v>2</v>
      </c>
      <c r="J13" s="18" t="s">
        <v>26</v>
      </c>
      <c r="K13" s="29">
        <v>0.12409000000000001</v>
      </c>
      <c r="L13" s="22">
        <f t="shared" si="0"/>
        <v>0.24818000000000001</v>
      </c>
      <c r="M13" s="14"/>
      <c r="N13" s="32"/>
      <c r="O13" s="24"/>
      <c r="P13" s="16"/>
      <c r="Q13" s="17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</row>
    <row r="14" spans="1:1022" ht="14.25">
      <c r="A14" s="18" t="s">
        <v>7</v>
      </c>
      <c r="B14" s="18"/>
      <c r="C14" s="18" t="s">
        <v>45</v>
      </c>
      <c r="D14" s="18" t="s">
        <v>46</v>
      </c>
      <c r="E14" s="18" t="s">
        <v>47</v>
      </c>
      <c r="F14" s="31" t="s">
        <v>48</v>
      </c>
      <c r="G14" s="18" t="s">
        <v>49</v>
      </c>
      <c r="H14" s="31" t="s">
        <v>48</v>
      </c>
      <c r="I14" s="18">
        <v>960</v>
      </c>
      <c r="J14" s="18" t="s">
        <v>12</v>
      </c>
      <c r="K14" s="29">
        <f>29.12/30480</f>
        <v>9.5538057742782152E-4</v>
      </c>
      <c r="L14" s="29">
        <f>SUM(K14*I14)</f>
        <v>0.91716535433070867</v>
      </c>
      <c r="M14" s="14"/>
      <c r="N14" s="32"/>
      <c r="O14" s="24"/>
      <c r="P14" s="16"/>
      <c r="Q14" s="17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</row>
  </sheetData>
  <pageMargins left="0" right="0" top="0.39370000000000011" bottom="0.3937000000000001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625" customWidth="1"/>
  </cols>
  <sheetData/>
  <pageMargins left="0" right="0" top="0.39370000000000011" bottom="0.39370000000000011" header="0" footer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625" customWidth="1"/>
  </cols>
  <sheetData/>
  <pageMargins left="0" right="0" top="0.39370000000000011" bottom="0.3937000000000001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65-order_April-2014</vt:lpstr>
      <vt:lpstr>BOM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aleph</dc:creator>
  <cp:lastModifiedBy>user</cp:lastModifiedBy>
  <cp:revision>9</cp:revision>
  <dcterms:created xsi:type="dcterms:W3CDTF">2014-04-11T14:26:07Z</dcterms:created>
  <dcterms:modified xsi:type="dcterms:W3CDTF">2020-05-05T18:20:24Z</dcterms:modified>
</cp:coreProperties>
</file>