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2.0\production_docs\"/>
    </mc:Choice>
  </mc:AlternateContent>
  <xr:revisionPtr revIDLastSave="0" documentId="8_{05BAE48D-78B9-47D1-B324-AD3C24B240EB}" xr6:coauthVersionLast="45" xr6:coauthVersionMax="45" xr10:uidLastSave="{00000000-0000-0000-0000-000000000000}"/>
  <bookViews>
    <workbookView xWindow="-120" yWindow="-120" windowWidth="29040" windowHeight="15840"/>
  </bookViews>
  <sheets>
    <sheet name="Costed BOM" sheetId="1" r:id="rId1"/>
    <sheet name="Sub-Assemblies" sheetId="2" r:id="rId2"/>
  </sheets>
  <definedNames>
    <definedName name="__Anonymous_Sheet_DB__1">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1" i="2" l="1"/>
  <c r="L140" i="2"/>
  <c r="K140" i="2"/>
  <c r="L139" i="2"/>
  <c r="L138" i="2"/>
  <c r="L137" i="2"/>
  <c r="L136" i="2"/>
  <c r="L135" i="2"/>
  <c r="L134" i="2"/>
  <c r="L133" i="2"/>
  <c r="L128" i="2" s="1"/>
  <c r="L132" i="2"/>
  <c r="L131" i="2"/>
  <c r="L129" i="2"/>
  <c r="M126" i="2"/>
  <c r="L120" i="2"/>
  <c r="M118" i="2"/>
  <c r="K113" i="2"/>
  <c r="K112" i="2"/>
  <c r="L111" i="2"/>
  <c r="M109" i="2"/>
  <c r="L104" i="2"/>
  <c r="L103" i="2" s="1"/>
  <c r="M101" i="2"/>
  <c r="L99" i="2"/>
  <c r="L98" i="2" s="1"/>
  <c r="M96" i="2"/>
  <c r="L91" i="2"/>
  <c r="L90" i="2"/>
  <c r="L87" i="2"/>
  <c r="L86" i="2"/>
  <c r="M86" i="2" s="1"/>
  <c r="L85" i="2"/>
  <c r="K83" i="2"/>
  <c r="L82" i="2"/>
  <c r="K79" i="2"/>
  <c r="L78" i="2"/>
  <c r="M78" i="2" s="1"/>
  <c r="K74" i="2"/>
  <c r="L73" i="2"/>
  <c r="M71" i="2"/>
  <c r="K69" i="2"/>
  <c r="K68" i="2"/>
  <c r="L65" i="2"/>
  <c r="M63" i="2"/>
  <c r="K62" i="2"/>
  <c r="L62" i="2" s="1"/>
  <c r="L44" i="2" s="1"/>
  <c r="L61" i="2"/>
  <c r="L60" i="2"/>
  <c r="K60" i="2"/>
  <c r="L59" i="2"/>
  <c r="L58" i="2"/>
  <c r="L57" i="2"/>
  <c r="K56" i="2"/>
  <c r="K55" i="2"/>
  <c r="K54" i="2"/>
  <c r="K53" i="2"/>
  <c r="L45" i="2"/>
  <c r="M42" i="2"/>
  <c r="K41" i="2"/>
  <c r="L38" i="2"/>
  <c r="L37" i="2"/>
  <c r="M35" i="2"/>
  <c r="K34" i="2"/>
  <c r="L31" i="2"/>
  <c r="L30" i="2"/>
  <c r="M28" i="2"/>
  <c r="L23" i="2"/>
  <c r="L22" i="2"/>
  <c r="M21" i="2"/>
  <c r="L16" i="2"/>
  <c r="L15" i="2"/>
  <c r="M14" i="2"/>
  <c r="L9" i="2"/>
  <c r="L8" i="2"/>
  <c r="M7" i="2"/>
  <c r="L2" i="2"/>
  <c r="N84" i="1"/>
  <c r="M127" i="2" l="1"/>
  <c r="M90" i="2"/>
  <c r="M82" i="2"/>
</calcChain>
</file>

<file path=xl/sharedStrings.xml><?xml version="1.0" encoding="utf-8"?>
<sst xmlns="http://schemas.openxmlformats.org/spreadsheetml/2006/main" count="1929" uniqueCount="653">
  <si>
    <t>Category</t>
  </si>
  <si>
    <t>Status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</si>
  <si>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</si>
  <si>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</si>
  <si>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</si>
  <si>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</si>
  <si>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</si>
  <si>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</si>
  <si>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</si>
  <si>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</si>
  <si>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Price Per Unit</t>
  </si>
  <si>
    <t>Price Total</t>
  </si>
  <si>
    <t>Comment</t>
  </si>
  <si>
    <t>Lead Time (wks)</t>
  </si>
  <si>
    <t>Responsible</t>
  </si>
  <si>
    <t>To Order</t>
  </si>
  <si>
    <t>Notes</t>
  </si>
  <si>
    <t>Accessories</t>
  </si>
  <si>
    <t>In Stock</t>
  </si>
  <si>
    <t>DC-LB0006</t>
  </si>
  <si>
    <t>Label, Lulzbot TAZ 2.0 Barcode</t>
  </si>
  <si>
    <t>On Time Mailing</t>
  </si>
  <si>
    <t>ea</t>
  </si>
  <si>
    <t>1</t>
  </si>
  <si>
    <t>Steven</t>
  </si>
  <si>
    <t>http://www.uline.com/Product/Detail/S-13010/Anti-static-Poly-Sheeting/48-x-500-4-Mil-Anti-Static-Poly-Sheeting-Roll</t>
  </si>
  <si>
    <t>DC-LB0007</t>
  </si>
  <si>
    <t>Label, Top of Box</t>
  </si>
  <si>
    <t>On Order</t>
  </si>
  <si>
    <t>Box, Shipping, 31 x 24 x 13, Double Wall</t>
  </si>
  <si>
    <t>Shippers Supply</t>
  </si>
  <si>
    <t>2</t>
  </si>
  <si>
    <t>Box, Shipping, 10 x 8 x 2.5, Roll End Tuck Mailer</t>
  </si>
  <si>
    <t>Foam Kit</t>
  </si>
  <si>
    <t>In stock</t>
  </si>
  <si>
    <t>SH-BA0003</t>
  </si>
  <si>
    <t>9 x 12" 4 Mil Reclosable Bags</t>
  </si>
  <si>
    <t>Uline</t>
  </si>
  <si>
    <t>S-1304</t>
  </si>
  <si>
    <t>http://www.uline.com/Product/Detail/S-12356FO/Cable-Ties-Tools/18-Fluorescent-Orange-Nylon-Cable-Ties</t>
  </si>
  <si>
    <t>Serial # Sticker</t>
  </si>
  <si>
    <t>“On” sticker</t>
  </si>
  <si>
    <t>1 meter sample ABS filament</t>
  </si>
  <si>
    <t>TAZ brochure</t>
  </si>
  <si>
    <t>Forum Card</t>
  </si>
  <si>
    <t>Lulzbot Sticker</t>
  </si>
  <si>
    <t>Need to Flash</t>
  </si>
  <si>
    <t>SD Card</t>
  </si>
  <si>
    <t>Documentation</t>
  </si>
  <si>
    <t>DC-MS0005</t>
  </si>
  <si>
    <t>Test acceptance record</t>
  </si>
  <si>
    <t>Seth</t>
  </si>
  <si>
    <t>DC-MS0004</t>
  </si>
  <si>
    <t>Quality checklist</t>
  </si>
  <si>
    <t>DC-MS0007</t>
  </si>
  <si>
    <t>Packing List, TAZ 2.0</t>
  </si>
  <si>
    <t>Need to update, Steven?</t>
  </si>
  <si>
    <t>Unpacking Instructions/QuickStart Guide</t>
  </si>
  <si>
    <t>Need to update, Steven</t>
  </si>
  <si>
    <t>User Manual</t>
  </si>
  <si>
    <t>3</t>
  </si>
  <si>
    <t>Firmware</t>
  </si>
  <si>
    <t>Firmware, Marlin 2013-Q2</t>
  </si>
  <si>
    <t>Aleph Objects</t>
  </si>
  <si>
    <t>0</t>
  </si>
  <si>
    <t>Electronic</t>
  </si>
  <si>
    <t>EL-MS0053</t>
  </si>
  <si>
    <t>6ft 18AWG Power Cord Cable w/ 3 Conductor PC Power Connector Socket (C13/5-15P) – Black</t>
  </si>
  <si>
    <t>Monoprice</t>
  </si>
  <si>
    <t>Jeff</t>
  </si>
  <si>
    <t>PC-AS0017</t>
  </si>
  <si>
    <t>Assy, Rambo Controller w/Switches &amp; Connectors</t>
  </si>
  <si>
    <t>UltiMachine</t>
  </si>
  <si>
    <t>UMRAMBOPAC</t>
  </si>
  <si>
    <t>Controller</t>
  </si>
  <si>
    <t>10</t>
  </si>
  <si>
    <t>PC-AS0019</t>
  </si>
  <si>
    <t>Full Graphic Smart LCD Controller</t>
  </si>
  <si>
    <t>reprapdiscount</t>
  </si>
  <si>
    <t>EL-FA0003</t>
  </si>
  <si>
    <t>80x80x15mm 12V DC Fan</t>
  </si>
  <si>
    <t>Moss/Pelonis</t>
  </si>
  <si>
    <t>C8015L12BPLP1-7</t>
  </si>
  <si>
    <t>Electronics enclosure fan</t>
  </si>
  <si>
    <t>EL-SW0009</t>
  </si>
  <si>
    <t>SWITCH ROCKER DPST 20A 250V</t>
  </si>
  <si>
    <t>Arcolectric</t>
  </si>
  <si>
    <t>C1350AABB-602AW</t>
  </si>
  <si>
    <t>Digikey</t>
  </si>
  <si>
    <t>1091-1017-ND</t>
  </si>
  <si>
    <t>Main power switch</t>
  </si>
  <si>
    <t>Digikey, 1473 in stock</t>
  </si>
  <si>
    <t>Hardware</t>
  </si>
  <si>
    <t>HD-NT0017</t>
  </si>
  <si>
    <t>T-nut M5 Thread</t>
  </si>
  <si>
    <t>Misumi</t>
  </si>
  <si>
    <t>HNKK5-5</t>
  </si>
  <si>
    <t>frame</t>
  </si>
  <si>
    <t>See Misumi Quote</t>
  </si>
  <si>
    <t>HD-TB0007</t>
  </si>
  <si>
    <t>Feed Tube, PTFE</t>
  </si>
  <si>
    <t>McMaster-Carr Supply Company</t>
  </si>
  <si>
    <t>5239K12</t>
  </si>
  <si>
    <t>mm</t>
  </si>
  <si>
    <t>Filament Guide</t>
  </si>
  <si>
    <t>HD-BT0053</t>
  </si>
  <si>
    <t>18-8 SS Flat Head Phillips Machine Screw Black-Oxide Finish, 4-40 Thread, 1/4" Length</t>
  </si>
  <si>
    <t>Timberline</t>
  </si>
  <si>
    <t>96640A054</t>
  </si>
  <si>
    <t>HD-BT0054</t>
  </si>
  <si>
    <t>Metric Class 12.9 Socket Head Cap Screw Alloy STL, M2.5 Thread, 12mm Length, 0.45mm Pitch</t>
  </si>
  <si>
    <t>91290A104</t>
  </si>
  <si>
    <t>HD-WA0013</t>
  </si>
  <si>
    <t>DIN 125 Zinc-Plated Class 4 Steel Flat Washer M2.5 Screw Size, 6mm OD, .45mm-.55mm Thick</t>
  </si>
  <si>
    <t>91166A190</t>
  </si>
  <si>
    <t>HD-MS0030</t>
  </si>
  <si>
    <t>M3-.5 3.8mm Heatset Insert</t>
  </si>
  <si>
    <t>McMasterCarr</t>
  </si>
  <si>
    <t>94180A331</t>
  </si>
  <si>
    <t>HD-MS0060</t>
  </si>
  <si>
    <t>M5-.8 11mm Heatset Insert</t>
  </si>
  <si>
    <t>4 reqd</t>
  </si>
  <si>
    <t>94180A363</t>
  </si>
  <si>
    <t>HD-BT0028</t>
  </si>
  <si>
    <t>Hobbed, M8 x 60 Hex Head Bolt</t>
  </si>
  <si>
    <t>Loveland Screw Machine</t>
  </si>
  <si>
    <t>extruder</t>
  </si>
  <si>
    <t>See LSM Quote</t>
  </si>
  <si>
    <t>HD-NT0004</t>
  </si>
  <si>
    <t>M3 Nut, Zinc Plated</t>
  </si>
  <si>
    <t>small herringbone gear, extruder idler</t>
  </si>
  <si>
    <t>90591A121</t>
  </si>
  <si>
    <t>HD-BT0012</t>
  </si>
  <si>
    <t>M3 Set Screw (Grub Screw)</t>
  </si>
  <si>
    <t>extruder, rods and switches</t>
  </si>
  <si>
    <t>91390A100</t>
  </si>
  <si>
    <t>HD-WA0001</t>
  </si>
  <si>
    <t>M3 Washer, Steel, Zinc Plated</t>
  </si>
  <si>
    <t>91166A210</t>
  </si>
  <si>
    <t>HD-BT0044</t>
  </si>
  <si>
    <t>M3 x 5 Bolt, SHCS Black-Oxide</t>
  </si>
  <si>
    <t>RAMBo board</t>
  </si>
  <si>
    <t>91290A110</t>
  </si>
  <si>
    <t>HD-BT0039</t>
  </si>
  <si>
    <t>M3 x 12 Bolt, SHCS Black-Oxide</t>
  </si>
  <si>
    <t>91290A117</t>
  </si>
  <si>
    <t>HD-BT0041</t>
  </si>
  <si>
    <t>M3 x 25 Bolt, SHCS Black-Oxide</t>
  </si>
  <si>
    <t>extruder; bed mount, z-hard stop</t>
  </si>
  <si>
    <t>91290A125</t>
  </si>
  <si>
    <t>HD-NT0011</t>
  </si>
  <si>
    <t>M4 Nut,Zinc-Plated Steel</t>
  </si>
  <si>
    <t>extruder/buda</t>
  </si>
  <si>
    <t>90591A141</t>
  </si>
  <si>
    <t>HD-NT0007</t>
  </si>
  <si>
    <t>Metric Zinc-Plated Class 5 Steel Wing Nut M4 Screw Size, 0.7mm Pitch</t>
  </si>
  <si>
    <t>shipping clamp</t>
  </si>
  <si>
    <t>Mcmaster-Carr Supply Company</t>
  </si>
  <si>
    <t>94300A310</t>
  </si>
  <si>
    <t>HD-WA0005</t>
  </si>
  <si>
    <t>M4 Washer</t>
  </si>
  <si>
    <t>Extruder/Buda</t>
  </si>
  <si>
    <t>91166A230</t>
  </si>
  <si>
    <t>HD-BT0010</t>
  </si>
  <si>
    <t>M4 x 20 Bolt, SHCS Black-Oxide</t>
  </si>
  <si>
    <t>91290A168</t>
  </si>
  <si>
    <t>HD-BT0030</t>
  </si>
  <si>
    <t>Metric 8.8 Zinc-Pltd Steel Hex Head Cap Screw M4 Size, 20mm Length, .7mm Pitch, Fully Threaded</t>
  </si>
  <si>
    <t>91280A140</t>
  </si>
  <si>
    <t>HD-BT0052</t>
  </si>
  <si>
    <t>M4 x 55 Bolt, SHCS Black-Oxide</t>
  </si>
  <si>
    <t>91290A187</t>
  </si>
  <si>
    <t>HD-WA0007</t>
  </si>
  <si>
    <t>M5 Washer, Steel, Zinc Plated</t>
  </si>
  <si>
    <t>91166A240</t>
  </si>
  <si>
    <t>HD-BT0057</t>
  </si>
  <si>
    <t>Class 10.9 STL Button Head Socket Cap Screw M5 Size, 8 mm Length, .8 mm Pitch</t>
  </si>
  <si>
    <t>Holding Elec cases on</t>
  </si>
  <si>
    <t>91239A222</t>
  </si>
  <si>
    <t>HD-BT0048</t>
  </si>
  <si>
    <t>M5 x 10 Bolt, SHCS Black-Oxide</t>
  </si>
  <si>
    <t>91290A224</t>
  </si>
  <si>
    <t>HD-BT0049</t>
  </si>
  <si>
    <t>M5 x 14 Bolt, SHCS Black_Oxide</t>
  </si>
  <si>
    <t>If required threading into the end of an extrusion</t>
  </si>
  <si>
    <t>91290A230</t>
  </si>
  <si>
    <t>HD-NT0002</t>
  </si>
  <si>
    <t>M8 Nyloc Nut, Zinc Plated</t>
  </si>
  <si>
    <t>bearings, extruder</t>
  </si>
  <si>
    <t>90576A117</t>
  </si>
  <si>
    <t>HD-NT0003</t>
  </si>
  <si>
    <t>M8 Nut, Zinc Plated</t>
  </si>
  <si>
    <t>spooler</t>
  </si>
  <si>
    <t>90591A161</t>
  </si>
  <si>
    <t>HD-WA0006</t>
  </si>
  <si>
    <t>M8 Washer, Steel, Zinc Plated</t>
  </si>
  <si>
    <t>extruder, spooler,bearings</t>
  </si>
  <si>
    <t>91166A270</t>
  </si>
  <si>
    <t>HD-NT0021</t>
  </si>
  <si>
    <t>M8 Wing Nut, Zinc-Plated Steel</t>
  </si>
  <si>
    <t>Filament Spooler</t>
  </si>
  <si>
    <t>94300A340</t>
  </si>
  <si>
    <t>HD-BT0055</t>
  </si>
  <si>
    <t>M8 x 35 Bolt, BHCS Black-oxide</t>
  </si>
  <si>
    <t>bearings</t>
  </si>
  <si>
    <t>91239A438</t>
  </si>
  <si>
    <t>HD-WA0008</t>
  </si>
  <si>
    <t>Metric Spring Steel Shim - DIN 988 0.5mm Thick, 8mm ID, 14mm OD</t>
  </si>
  <si>
    <t>extruder - optional hobbed bolt aligner</t>
  </si>
  <si>
    <t>98055A114</t>
  </si>
  <si>
    <t>HD-WA0009</t>
  </si>
  <si>
    <t>Metric Spring Steel Shim - DIN 988 1.0mm Thick, 8mm ID, 14mm OD</t>
  </si>
  <si>
    <t>98055A115</t>
  </si>
  <si>
    <t>HD-MS0054</t>
  </si>
  <si>
    <t>Square Bumper</t>
  </si>
  <si>
    <t>Advanced Antivibration components</t>
  </si>
  <si>
    <r>
      <rPr>
        <b/>
        <sz val="12"/>
        <color rgb="FF000000"/>
        <rFont val="Sans"/>
      </rPr>
      <t>V10R87-B08130</t>
    </r>
  </si>
  <si>
    <t>Feet</t>
  </si>
  <si>
    <t>http://www.vibrationmounts.com/RFQ/VM110705.htm#Middle</t>
  </si>
  <si>
    <t>V10R87-B08130</t>
  </si>
  <si>
    <t>HD-MS0027</t>
  </si>
  <si>
    <t>Spring, Extruder, 6mm OD, 0.8mm WD, 9.7mm FL</t>
  </si>
  <si>
    <t>Associated Spring</t>
  </si>
  <si>
    <t>C0240-032-0380-M</t>
  </si>
  <si>
    <t>Extruder, Z-endstop</t>
  </si>
  <si>
    <t>Awaiting a SKU for McMaster Spring Seth</t>
  </si>
  <si>
    <t>HD-MS0009</t>
  </si>
  <si>
    <t>Spring, 4.6mm OD, 0.5mm WD, 19mm</t>
  </si>
  <si>
    <t>C0180-020-0750-M</t>
  </si>
  <si>
    <t>Z stop</t>
  </si>
  <si>
    <t>HD-MS0050</t>
  </si>
  <si>
    <t>Steel Compression Spring Music Wire, 1.00" L,.420" OD,.045" Wire</t>
  </si>
  <si>
    <t>C0420-045-1000-M</t>
  </si>
  <si>
    <t>Z axes spring</t>
  </si>
  <si>
    <t>Seth is going to get Associated Spring SKU</t>
  </si>
  <si>
    <t>HD-MS0056</t>
  </si>
  <si>
    <t>Thumb Screw Knob for M3 SHCS, Red</t>
  </si>
  <si>
    <t>Z adjuster</t>
  </si>
  <si>
    <t>91175A061</t>
  </si>
  <si>
    <t>HD-MS0031</t>
  </si>
  <si>
    <t>Thumb Screw Knob for M4 SHCS, Black</t>
  </si>
  <si>
    <t>91175A062</t>
  </si>
  <si>
    <t>HD-MS0055</t>
  </si>
  <si>
    <t>Thumb Screw Knob for M5 SHCS, Black</t>
  </si>
  <si>
    <t>Y-axis</t>
  </si>
  <si>
    <t>91175A063</t>
  </si>
  <si>
    <t>EL-MS0073</t>
  </si>
  <si>
    <t>Tubing, Corrugated Loom .25" x 100'</t>
  </si>
  <si>
    <t>Panduit</t>
  </si>
  <si>
    <t>CLT25F-C20</t>
  </si>
  <si>
    <t>298-1141-ND</t>
  </si>
  <si>
    <t>HD-TB0023</t>
  </si>
  <si>
    <t>Watts 5/16 in. OD x 3/16 in. ID x 20 ft. Clear PVC Tubing</t>
  </si>
  <si>
    <t>Watts</t>
  </si>
  <si>
    <t>SVFD20</t>
  </si>
  <si>
    <t>Home Depot</t>
  </si>
  <si>
    <t>Coupler</t>
  </si>
  <si>
    <t>http://www.homedepot.com/p/Watts-5-16-in-OD-x-3-16-in-ID-x-20-ft-Clear-PVC-Tubing-SVFD20/100181788#.Ud1cVpBEnLc</t>
  </si>
  <si>
    <t>HD-MS0059</t>
  </si>
  <si>
    <t>Standard Nylon Cable Tie 7-1/2" L, 1-7/8" Bundle Dia, 50#Tensile Strg, Black</t>
  </si>
  <si>
    <t>7130K59</t>
  </si>
  <si>
    <t>HD-MS0058</t>
  </si>
  <si>
    <t>Wire Tie, 8"</t>
  </si>
  <si>
    <t>7130K32</t>
  </si>
  <si>
    <t>HD-MS0061</t>
  </si>
  <si>
    <t>KNOB CLR/MATTE .50"DIA 6MM SHAFT</t>
  </si>
  <si>
    <t>226-3128-ND</t>
  </si>
  <si>
    <t>Mechanical</t>
  </si>
  <si>
    <t>TL-CS0012</t>
  </si>
  <si>
    <t>Loctite RTV Gasket Maker/Sealant 598 Black, 49 Pound Pail</t>
  </si>
  <si>
    <t>7479A24</t>
  </si>
  <si>
    <t>oz</t>
  </si>
  <si>
    <t>Used with Silicone rubber heat bed option</t>
  </si>
  <si>
    <t>6641A42  for pail</t>
  </si>
  <si>
    <t>HD-RD0022</t>
  </si>
  <si>
    <t>M8 x 175mm threaded rod</t>
  </si>
  <si>
    <t>See Parker Steel 10mm Quote</t>
  </si>
  <si>
    <t>HD-RD0018</t>
  </si>
  <si>
    <t>10mm x 500mm smooth rod</t>
  </si>
  <si>
    <t>SSFHR10-500</t>
  </si>
  <si>
    <t>HD-NT0029</t>
  </si>
  <si>
    <t>Metric Brass Hex Nut M6 Size, 1 mm Pitch, 10 mm Width, 5 mm Height</t>
  </si>
  <si>
    <t>90690A047</t>
  </si>
  <si>
    <t>HD-RD0021</t>
  </si>
  <si>
    <t>Metric 18-8 Stainless Steel Threaded Rod M6 Size, 410mm</t>
  </si>
  <si>
    <t>MBK</t>
  </si>
  <si>
    <t>4</t>
  </si>
  <si>
    <t>HD-MS0013</t>
  </si>
  <si>
    <t>608ZZ bearing</t>
  </si>
  <si>
    <t>vxb.com</t>
  </si>
  <si>
    <t>100Skate</t>
  </si>
  <si>
    <t>4 bearings used in robot, 3 in extruder</t>
  </si>
  <si>
    <t>Received</t>
  </si>
  <si>
    <t>HD-RD0004</t>
  </si>
  <si>
    <t>8mm Smooth Rod x 18-19mm</t>
  </si>
  <si>
    <t>(970) 532-3878</t>
  </si>
  <si>
    <t>HE-SH0016</t>
  </si>
  <si>
    <t>Assy, Budaschnozzle 2.0a with 0.35 nozzle</t>
  </si>
  <si>
    <t>Existing</t>
  </si>
  <si>
    <t>HD-MS0002-3</t>
  </si>
  <si>
    <t>Borosilicate Glass Bed 300mm x 300mm</t>
  </si>
  <si>
    <t>Allen Scientific</t>
  </si>
  <si>
    <t>Y carriage and Bed Plate</t>
  </si>
  <si>
    <t>HD-MS0057</t>
  </si>
  <si>
    <t>PET Tape, 12"x12" sheet, green</t>
  </si>
  <si>
    <t>Received 800</t>
  </si>
  <si>
    <t>HD-EX0010</t>
  </si>
  <si>
    <t>Aluminum Frame, extrusion 20mm x 20mm x 500mm, black</t>
  </si>
  <si>
    <t>misumi.com</t>
  </si>
  <si>
    <t>HFSB5-2020-500</t>
  </si>
  <si>
    <t>HD-EX0011</t>
  </si>
  <si>
    <t>Aluminum Frame LTP, extrusion 20mm x 20mm x 500mm,Tapped M5x0.8 on one End, black</t>
  </si>
  <si>
    <t>HFSB5-2020-500-LTP</t>
  </si>
  <si>
    <t>HD-EX0012</t>
  </si>
  <si>
    <t>Aluminum Frame TPW, extrusion 20mm x 20mm x 500mm,Tapped M5x0.8 on both Ends, black</t>
  </si>
  <si>
    <t>HFSB5-2020-500-TPW</t>
  </si>
  <si>
    <t>HD-BL0006</t>
  </si>
  <si>
    <t>GT2, Single sided Neoprene Belt, 2mm pitch, 582 teeth, 6mm wide,fiberglass cords</t>
  </si>
  <si>
    <t>B &amp; B Manufacturing, Inc</t>
  </si>
  <si>
    <t>1164-2P-06 (2MR-1164-06)</t>
  </si>
  <si>
    <t>Y and X drive</t>
  </si>
  <si>
    <t>7</t>
  </si>
  <si>
    <t>22 available from stock; https://sdp-si.com/eStore/PartDetail.asp?Opener=Group&amp;PartID=49992&amp;GroupID=342</t>
  </si>
  <si>
    <t>HD-MS0033</t>
  </si>
  <si>
    <t>GT2 Timing Pulley, 5mm Bore Aluminum</t>
  </si>
  <si>
    <t>16-2P06M6CA5 5MM BORE ALUMINUM</t>
  </si>
  <si>
    <t>See B&amp;B Quote</t>
  </si>
  <si>
    <t>HD-BU0001</t>
  </si>
  <si>
    <t>DryLin® R - Solid polymer bearing RJM-01, 10mm</t>
  </si>
  <si>
    <t>IGUS</t>
  </si>
  <si>
    <t>RMJ-01-10</t>
  </si>
  <si>
    <t>See Desen Weier Quote; Freight charges amortized</t>
  </si>
  <si>
    <t>TL-CS0011</t>
  </si>
  <si>
    <t>Super Lube Oil with PTFE Teflon 51004 4oz Bottle</t>
  </si>
  <si>
    <t>Super Lube</t>
  </si>
  <si>
    <t>AAA INDUSTRIAL SUPPLY</t>
  </si>
  <si>
    <t>PP-FP0006</t>
  </si>
  <si>
    <t>Sheet metal enclosure, black anodized</t>
  </si>
  <si>
    <t>Majestic Metals</t>
  </si>
  <si>
    <t>PP-FP0010</t>
  </si>
  <si>
    <t>Electronics cover metal, black anodized</t>
  </si>
  <si>
    <t>PP-FP0007</t>
  </si>
  <si>
    <t>Relief shield, black anodized</t>
  </si>
  <si>
    <t>PP-FP0009</t>
  </si>
  <si>
    <t>LCD cover back, black anodized</t>
  </si>
  <si>
    <t>PP-FP0008</t>
  </si>
  <si>
    <t>LCD cover front, black anodized</t>
  </si>
  <si>
    <t>PP-FP0012</t>
  </si>
  <si>
    <t>frame_connector</t>
  </si>
  <si>
    <t>Custom Laser</t>
  </si>
  <si>
    <t>PP-FP0011</t>
  </si>
  <si>
    <t>TAZ name plate, laser cut</t>
  </si>
  <si>
    <t>PP-FP0013</t>
  </si>
  <si>
    <t>z_top_flat</t>
  </si>
  <si>
    <t>PP-FP0014</t>
  </si>
  <si>
    <t>z_top_side_flat</t>
  </si>
  <si>
    <t>Printed</t>
  </si>
  <si>
    <t>PP-GP0083</t>
  </si>
  <si>
    <t>bed_finger</t>
  </si>
  <si>
    <t>ALeph Objects</t>
  </si>
  <si>
    <t>Caleb</t>
  </si>
  <si>
    <t>PP-GP0084</t>
  </si>
  <si>
    <t>double_bearing_holder</t>
  </si>
  <si>
    <t>Double_Bearing_Holder.stl</t>
  </si>
  <si>
    <t>PP-GP0085</t>
  </si>
  <si>
    <t>bearing_holder</t>
  </si>
  <si>
    <t>Bearing_Holder.stl</t>
  </si>
  <si>
    <t>PP-GP0086</t>
  </si>
  <si>
    <t>Belt clamp, TAZ</t>
  </si>
  <si>
    <t>BeltClamp.stl</t>
  </si>
  <si>
    <t>PP-GP0087</t>
  </si>
  <si>
    <t>Enclosure strain relief, upper</t>
  </si>
  <si>
    <t>PP-GP0110</t>
  </si>
  <si>
    <t>Enclosure strain relief, lower v2.0</t>
  </si>
  <si>
    <t>PP-GP0089</t>
  </si>
  <si>
    <t>LCD_spacer</t>
  </si>
  <si>
    <t>PP-GP0090</t>
  </si>
  <si>
    <t>feed_tube_holder</t>
  </si>
  <si>
    <t>FilamentGuide.stl</t>
  </si>
  <si>
    <t>PP-GP0074</t>
  </si>
  <si>
    <t>feed_tube spinner</t>
  </si>
  <si>
    <t>PP-GP0061</t>
  </si>
  <si>
    <t>herringbone_large_gear</t>
  </si>
  <si>
    <t>PP-GP0062</t>
  </si>
  <si>
    <t>herringbone_small_gear</t>
  </si>
  <si>
    <t>PP-GP0060</t>
  </si>
  <si>
    <t>Wade Reloaded Bearing Washer</t>
  </si>
  <si>
    <t>PP-GP0058</t>
  </si>
  <si>
    <t>Wade Reloaded Extruder Block</t>
  </si>
  <si>
    <t>PP-GP0059</t>
  </si>
  <si>
    <t>Wade Reloaded Idler Block</t>
  </si>
  <si>
    <t>PP-GP0091</t>
  </si>
  <si>
    <t>extruder_latch</t>
  </si>
  <si>
    <t>PP-GP0092</t>
  </si>
  <si>
    <t>x_bearing_mount</t>
  </si>
  <si>
    <t>X_BearingForSpring.stl</t>
  </si>
  <si>
    <t>PP-GP0093</t>
  </si>
  <si>
    <t>X carriage, TAZ</t>
  </si>
  <si>
    <t>X_Carriage.stl</t>
  </si>
  <si>
    <t>PP-GP0094</t>
  </si>
  <si>
    <t>x_carriage_guide</t>
  </si>
  <si>
    <t>X_Charriage_QuickGuide.stl</t>
  </si>
  <si>
    <t>PP-GP0095</t>
  </si>
  <si>
    <t>x_motor_mount</t>
  </si>
  <si>
    <t>X_MotorForSpring</t>
  </si>
  <si>
    <t>PP-GP0096</t>
  </si>
  <si>
    <t>Extruder mount, TAZ</t>
  </si>
  <si>
    <t>X_SingleExtruderMount.stl</t>
  </si>
  <si>
    <t>PP-GP0097</t>
  </si>
  <si>
    <t>Y bearing mount v1.3, TAZ</t>
  </si>
  <si>
    <t>Y_Bearing.stl</t>
  </si>
  <si>
    <t>PP-GP0098</t>
  </si>
  <si>
    <t>y_belt_mount</t>
  </si>
  <si>
    <t>Y_BeltMount.stl</t>
  </si>
  <si>
    <t>PP-GP0099</t>
  </si>
  <si>
    <t>y_mount_chassis</t>
  </si>
  <si>
    <t>Part of Y_FrameConnector2.stl</t>
  </si>
  <si>
    <t>PP-GP0100</t>
  </si>
  <si>
    <t>y_mount_table</t>
  </si>
  <si>
    <t>PP-GP0101</t>
  </si>
  <si>
    <t>Y motor mount v1.1, TAZ</t>
  </si>
  <si>
    <t>Y_Motor.stl</t>
  </si>
  <si>
    <t>PP-GP0102</t>
  </si>
  <si>
    <t>Z motor mount, TAZ</t>
  </si>
  <si>
    <t>Z_MotorMount.stl</t>
  </si>
  <si>
    <t>PP-GP0103</t>
  </si>
  <si>
    <t>Z nut spring m6 v1.0, TAZ</t>
  </si>
  <si>
    <t>X_Nut_Spring.stl</t>
  </si>
  <si>
    <t>PP-GP0104</t>
  </si>
  <si>
    <t>Spool Holder - Inner</t>
  </si>
  <si>
    <t>PP-GP0105</t>
  </si>
  <si>
    <t>Spool Holder - Outer</t>
  </si>
  <si>
    <t>PP-GP0106</t>
  </si>
  <si>
    <t>bed_corner</t>
  </si>
  <si>
    <t>PP-GP0107</t>
  </si>
  <si>
    <t>shipping_clamp_a</t>
  </si>
  <si>
    <t>PP-GP0108</t>
  </si>
  <si>
    <t>shipping_clamp_b</t>
  </si>
  <si>
    <t>Sheetmetal</t>
  </si>
  <si>
    <t>PP-MP0059</t>
  </si>
  <si>
    <t>Bed Mount Plate, Aluminum</t>
  </si>
  <si>
    <t>EPOCS</t>
  </si>
  <si>
    <t>Tools</t>
  </si>
  <si>
    <t>TL-MS0019</t>
  </si>
  <si>
    <t>Tool Kit, TAZ</t>
  </si>
  <si>
    <t>Pre-assembled Electronics</t>
  </si>
  <si>
    <t>EL-HR0017-1</t>
  </si>
  <si>
    <t>Motor extension -1</t>
  </si>
  <si>
    <t>RPC</t>
  </si>
  <si>
    <t>EL-HR0017-2</t>
  </si>
  <si>
    <t>Motor extension -2</t>
  </si>
  <si>
    <t>EL-HR0017-3</t>
  </si>
  <si>
    <t>Motor extension -3</t>
  </si>
  <si>
    <t>EL-HR0017-4</t>
  </si>
  <si>
    <t>Motor extension -4</t>
  </si>
  <si>
    <t>EL-HR0016-1</t>
  </si>
  <si>
    <t>Motor wires -1</t>
  </si>
  <si>
    <t>EL-HR0016-2</t>
  </si>
  <si>
    <t>Motor wires -2</t>
  </si>
  <si>
    <t>EL-HR0015</t>
  </si>
  <si>
    <t>Power supply assembly</t>
  </si>
  <si>
    <t>EL-HR0014</t>
  </si>
  <si>
    <t>Power thru case assembly</t>
  </si>
  <si>
    <t>EL-HR0013</t>
  </si>
  <si>
    <t>Switch wire assembly</t>
  </si>
  <si>
    <t>EL-HR0012</t>
  </si>
  <si>
    <t>Jumper wire red</t>
  </si>
  <si>
    <t>EL-HR0011</t>
  </si>
  <si>
    <t>Jumper wire yellow</t>
  </si>
  <si>
    <t>EL-HR0010</t>
  </si>
  <si>
    <t>X switch extension, TAZ</t>
  </si>
  <si>
    <t>EL-HR0009</t>
  </si>
  <si>
    <t>Y switch extension, TAZ</t>
  </si>
  <si>
    <t>EL-HR0008</t>
  </si>
  <si>
    <t>Z switch extension, TAZ</t>
  </si>
  <si>
    <t>EL-HR0007</t>
  </si>
  <si>
    <t>Heat bed wiring assembly</t>
  </si>
  <si>
    <t>EL-HR0006</t>
  </si>
  <si>
    <t>Heat bed extensions</t>
  </si>
  <si>
    <t>EL-HR0005</t>
  </si>
  <si>
    <t>LCD wire harness</t>
  </si>
  <si>
    <t>Assembly Labor</t>
  </si>
  <si>
    <t>WP</t>
  </si>
  <si>
    <t>Batch 2 (128 min) delivered to WP</t>
  </si>
  <si>
    <t>Ordered for 128</t>
  </si>
  <si>
    <t>Somewhere between</t>
  </si>
  <si>
    <t>Ordered for 700+</t>
  </si>
  <si>
    <t>BOM in ERP, or inside of a BOM</t>
  </si>
  <si>
    <t>Motor Extension -1</t>
  </si>
  <si>
    <t>Connector Crimp, Female</t>
  </si>
  <si>
    <t>Molex Inc.</t>
  </si>
  <si>
    <t>16-02-0102</t>
  </si>
  <si>
    <t>WM2510-ND</t>
  </si>
  <si>
    <t>Digikey for 1000 pc qty, 81825 in stock</t>
  </si>
  <si>
    <t>Connector, 4 pin Female housing with latch</t>
  </si>
  <si>
    <t>Molex</t>
  </si>
  <si>
    <t>WM2902-ND</t>
  </si>
  <si>
    <t>Digikey, 24663 in stock</t>
  </si>
  <si>
    <t>CONN RING UNINS 15-20AWG #M3</t>
  </si>
  <si>
    <t>A107160CT-ND</t>
  </si>
  <si>
    <t>22AWG multi-conductor shielded cable with ground wire</t>
  </si>
  <si>
    <t>Labor+non-supplies electroinics</t>
  </si>
  <si>
    <t>Labor</t>
  </si>
  <si>
    <t>Motor Extension -2</t>
  </si>
  <si>
    <t>Motor Extension -3</t>
  </si>
  <si>
    <t>Motor Extension -4</t>
  </si>
  <si>
    <t>Motor Wires -1</t>
  </si>
  <si>
    <t>NEMA 17 Stepper Motors, wires cut to 100mm</t>
  </si>
  <si>
    <t>Soyo</t>
  </si>
  <si>
    <t>SY42STH47-1504A</t>
  </si>
  <si>
    <t>EMI/RFI-Shield Heat-Shrink Tubing 3/16" ID Before, 3/32" ID After, 48" L, Black, cut to 90mm</t>
  </si>
  <si>
    <t>7937K31</t>
  </si>
  <si>
    <t>Motor Wires -2</t>
  </si>
  <si>
    <t>NEMA 17 Stepper Motors, wires cut to 60mm</t>
  </si>
  <si>
    <t>Connector Pins, Male</t>
  </si>
  <si>
    <t>16-02-0108</t>
  </si>
  <si>
    <t>WM2565-ND</t>
  </si>
  <si>
    <t>Connector, 4 pin Male housing with latch</t>
  </si>
  <si>
    <t>WM2535-ND</t>
  </si>
  <si>
    <t>EMI/RFI-Shield Heat-Shrink Tubing 3/16" ID Before, 3/32" ID After, 48" L, Black, cut to 50mm</t>
  </si>
  <si>
    <t>Power Supply Assembly</t>
  </si>
  <si>
    <t>EL-PS0009</t>
  </si>
  <si>
    <t>Power Supply 12V, 30A</t>
  </si>
  <si>
    <t>Shenzhen</t>
  </si>
  <si>
    <t>S-360-12</t>
  </si>
  <si>
    <t>CONN PLUG CPC 4POS STD SER 1</t>
  </si>
  <si>
    <t>A1300-ND</t>
  </si>
  <si>
    <t>CONN CABLE CLAMP CPC SIZE 11 BLK</t>
  </si>
  <si>
    <t>A32515-ND</t>
  </si>
  <si>
    <t>CONTACT SKT 14-18AWG CRIMP TIN</t>
  </si>
  <si>
    <t>1-66360-6-ND</t>
  </si>
  <si>
    <t>AC Power Entry Modules SC MT FUSED .25" TAB</t>
  </si>
  <si>
    <t>Mouser</t>
  </si>
  <si>
    <t>161-PF0030/63</t>
  </si>
  <si>
    <t>Rocker Switches &amp; Paddle Switches POWER ROCKER</t>
  </si>
  <si>
    <t>506-PRBSA1-16F-BB0HW</t>
  </si>
  <si>
    <t>Fuses 125V 7A 5X20 MA UL LBC</t>
  </si>
  <si>
    <t>576-0233007.MXP</t>
  </si>
  <si>
    <t>Conn, Crimp, .250, 14-16AWG</t>
  </si>
  <si>
    <t>TE Connectivity</t>
  </si>
  <si>
    <t>3-350820-2</t>
  </si>
  <si>
    <t>A27824-ND</t>
  </si>
  <si>
    <t>Wire, Red, 16AWG Stranded</t>
  </si>
  <si>
    <t>7587K962</t>
  </si>
  <si>
    <t>Wire, Yellow, 16AWG Stranded</t>
  </si>
  <si>
    <t>7587K963</t>
  </si>
  <si>
    <t>Wire - Single Conductor 16AWG Purple, 100'</t>
  </si>
  <si>
    <t>7587K079</t>
  </si>
  <si>
    <t>Wire Tubing (100' roll)</t>
  </si>
  <si>
    <t>HD-BT0056</t>
  </si>
  <si>
    <t>Class 10.9 STL Button Head Socket Cap Screw M4 Size, 8 mm Length, .7 mm Pitch</t>
  </si>
  <si>
    <t>Open</t>
  </si>
  <si>
    <t>HD-BT0020</t>
  </si>
  <si>
    <t>PP-GP0082</t>
  </si>
  <si>
    <t>Powerbox, power supply enclosure</t>
  </si>
  <si>
    <t>Power Thru Case Assembly</t>
  </si>
  <si>
    <t>RECEPT ASSEM W/THREADED FASTENER</t>
  </si>
  <si>
    <t>A113036-ND</t>
  </si>
  <si>
    <t>CONTACT PIN 14-18AWG CRIMP TIN</t>
  </si>
  <si>
    <t>1-66361-6-ND</t>
  </si>
  <si>
    <t>Switch wire Assembly</t>
  </si>
  <si>
    <t>Jumper Wire Red</t>
  </si>
  <si>
    <t>Wire, Red, 16AWG Stranded, stripped on both ends</t>
  </si>
  <si>
    <t>Jumper Wire Yellow</t>
  </si>
  <si>
    <t>Wire, Yellow, 16AWG Stranded, stripped on both ends</t>
  </si>
  <si>
    <t>X switch extension</t>
  </si>
  <si>
    <t>Stock wires from RAMBo Kit</t>
  </si>
  <si>
    <t>Ultimachine</t>
  </si>
  <si>
    <t>Y switch extension</t>
  </si>
  <si>
    <t>CONN HOUSING 2POS .100 W/LATCH</t>
  </si>
  <si>
    <t>WM2900-ND</t>
  </si>
  <si>
    <t>CONN HOUSING MALE 2POS .100</t>
  </si>
  <si>
    <t>WM2533-ND</t>
  </si>
  <si>
    <t>Z switch extension</t>
  </si>
  <si>
    <t>Testing</t>
  </si>
  <si>
    <t>PC-BD0006</t>
  </si>
  <si>
    <t>Heater, Silicone 300mmx300mm with Themostor, wires cut to 60mm</t>
  </si>
  <si>
    <t>QU-BD.com</t>
  </si>
  <si>
    <t>Received 96 (?)</t>
  </si>
  <si>
    <t>Heavy Duty Power Connectors HOUSING ONLY, BLACK POWERPOLE 15/45</t>
  </si>
  <si>
    <t>879-1327G6-BK</t>
  </si>
  <si>
    <t>Heavy Duty Power Connectors POWERPOLE 15A CONT</t>
  </si>
  <si>
    <t>879-1332-BK</t>
  </si>
  <si>
    <t>Heat Bed Extensions</t>
  </si>
  <si>
    <t>Stranded Single-Conductor Wire, UL 1007/1569, 24 AWG, 300 VAC, Yellow, 100' Length</t>
  </si>
  <si>
    <t>7587K923</t>
  </si>
  <si>
    <t>LCD Wire Harness</t>
  </si>
  <si>
    <t>Flat Cables .050" 10C SHIELDED BLACK 28AWG STRANDED</t>
  </si>
  <si>
    <t>3M</t>
  </si>
  <si>
    <t>3517/10-100SF</t>
  </si>
  <si>
    <t>517-3517/10</t>
  </si>
  <si>
    <t>CONN HOUSING 8POS .100 DUAL</t>
  </si>
  <si>
    <t>WM2521-ND</t>
  </si>
  <si>
    <t>CONN HOUSING 20POS .100 DUAL</t>
  </si>
  <si>
    <t>WM2527-ND</t>
  </si>
  <si>
    <t>CONN SOCKET IDC 10POS DUAL 30AU</t>
  </si>
  <si>
    <t>609-1739-ND</t>
  </si>
  <si>
    <t>TL-MS0001</t>
  </si>
  <si>
    <t>Tool Kit Bag w/ LulzBot logo</t>
  </si>
  <si>
    <t>Specialty incentives Inc.</t>
  </si>
  <si>
    <t>TL-MS0020</t>
  </si>
  <si>
    <t>Stainless Steel/Straight Instrument Cleaner Brush</t>
  </si>
  <si>
    <t>TL-HD0006</t>
  </si>
  <si>
    <t>Gordon Brush</t>
  </si>
  <si>
    <t>http://www.gordonbrush.com/stainless-steel/straight-instrument-cleaner-brush-p-1294-l-en.html</t>
  </si>
  <si>
    <t>TL-HD0046</t>
  </si>
  <si>
    <t>Pro Dental Pick, 5 3/4 in</t>
  </si>
  <si>
    <t>TL-HD0007</t>
  </si>
  <si>
    <t>Precision Products</t>
  </si>
  <si>
    <t>J1031S</t>
  </si>
  <si>
    <t>TL-HD0008</t>
  </si>
  <si>
    <t>Stainless Steel Pocket Rule Semiflexible, Metric Grads, 150 mm Length</t>
  </si>
  <si>
    <t>6813a62</t>
  </si>
  <si>
    <t>TL-HD0009</t>
  </si>
  <si>
    <t>7 1/2" Nylon Handle Clam Knife</t>
  </si>
  <si>
    <t>WEBstaurant Store</t>
  </si>
  <si>
    <t>Food Machinery of America Inc. Omcan Food Machinery</t>
  </si>
  <si>
    <t>TL-HD0048</t>
  </si>
  <si>
    <t>Elmer's X-Acto No. 1 Precision Knife – Aluminum</t>
  </si>
  <si>
    <t>TL-HD0010</t>
  </si>
  <si>
    <t>Business Supply</t>
  </si>
  <si>
    <t>EPIX3201</t>
  </si>
  <si>
    <t>http://www.business-supply.com/p-8487-elmers-x-acto-no-1-precision-knife-aluminum.aspx?utm_le=true&amp;id={adwords_producttargetid}&amp;gclid=CJXMiLXrqbcCFao-Mgod8hkAkQ</t>
  </si>
  <si>
    <t>TL-HD0049</t>
  </si>
  <si>
    <t>6'' Deluxe Bent Stainless Steel Tweezer with Serrated Teeth</t>
  </si>
  <si>
    <t>TL-HD0011</t>
  </si>
  <si>
    <t>Roeder Industries</t>
  </si>
  <si>
    <t>TWE6</t>
  </si>
  <si>
    <t>http://roederindustries.com/shopexd.asp?id=1153</t>
  </si>
  <si>
    <t>TL-HD0050</t>
  </si>
  <si>
    <t>6" Professional Long Nose Pliers</t>
  </si>
  <si>
    <t>TL-HD0012</t>
  </si>
  <si>
    <t>Creative Home &amp; Gardening</t>
  </si>
  <si>
    <t>CJ25328493</t>
  </si>
  <si>
    <t>http://creativehomeandgardening.com/catalog/chg_catalog.mvc?cat+select+HTA+004440+CJ25328493</t>
  </si>
  <si>
    <t>TL-HD0047</t>
  </si>
  <si>
    <t>Tekton  13-pc. Long Arm Ball Hex Key Wrench Set (Metric)</t>
  </si>
  <si>
    <t>TL-HD0013</t>
  </si>
  <si>
    <t>Sears</t>
  </si>
  <si>
    <t>SPM2092250003</t>
  </si>
  <si>
    <t>http://www.sears.com/tekton-13-pc-long-arm-ball-hex-key/p-SPM2092250003?prdNo=10&amp;blockNo=160&amp;blockType=G160</t>
  </si>
  <si>
    <t>TL-MS0002</t>
  </si>
  <si>
    <t>HDPE, 8 oz. Natural Large Round Wide-Mouth Jars</t>
  </si>
  <si>
    <t>S-18070</t>
  </si>
  <si>
    <t>TL-HD0014</t>
  </si>
  <si>
    <t>Standard-Head Open-End Wrench Black Finish, 13mm Sz, 4-7/8" Length, 15 Deg Angle</t>
  </si>
  <si>
    <t>5488A19</t>
  </si>
  <si>
    <t>http://www.lowes.com/pd_337643-25428-85661_0__?productId=3387150&amp;Ntt=13mm+wrench&amp;Ns=p_product_price|0</t>
  </si>
  <si>
    <t>Lowes only has 65, cant back order</t>
  </si>
  <si>
    <t>DC-LB0005</t>
  </si>
  <si>
    <t>2 x 2" D.O.T. Labels - "Right to Know"</t>
  </si>
  <si>
    <t>TL-MS0003</t>
  </si>
  <si>
    <t>S-2845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</si>
</sst>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&quot;-&quot;&quot;$&quot;#,##0.00;"/>
    <numFmt numFmtId="165" formatCode="[$$-409]#,##0.00;[Red]&quot;-&quot;[$$-409]#,##0.00"/>
  </numFmts>
  <fonts count="12">
    <font>
      <sz val="11"/>
      <color theme="1"/>
      <name val="Sans"/>
    </font>
    <font>
      <sz val="10"/>
      <color rgb="FF000000"/>
      <name val="Sans"/>
    </font>
    <font>
      <b/>
      <i/>
      <sz val="16"/>
      <color theme="1"/>
      <name val="Sans"/>
    </font>
    <font>
      <b/>
      <i/>
      <u/>
      <sz val="11"/>
      <color theme="1"/>
      <name val="Sans"/>
    </font>
    <font>
      <b/>
      <sz val="10"/>
      <color rgb="FF000000"/>
      <name val="Arial1"/>
    </font>
    <font>
      <sz val="10"/>
      <color rgb="FF000000"/>
      <name val="Arial1"/>
    </font>
    <font>
      <sz val="10"/>
      <color rgb="FF0000FF"/>
      <name val="Arial1"/>
    </font>
    <font>
      <sz val="11"/>
      <color theme="1"/>
      <name val="Arial1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Sans"/>
    </font>
    <font>
      <sz val="11"/>
      <color rgb="FF000000"/>
      <name val="Arial1"/>
    </font>
  </fonts>
  <fills count="9">
    <fill>
      <patternFill patternType="none"/>
    </fill>
    <fill>
      <patternFill patternType="gray125"/>
    </fill>
    <fill>
      <patternFill patternType="solid">
        <fgColor rgb="FFAECF00"/>
        <bgColor rgb="FFAECF00"/>
      </patternFill>
    </fill>
    <fill>
      <patternFill patternType="solid">
        <fgColor rgb="FFFF3366"/>
        <bgColor rgb="FFFF3366"/>
      </patternFill>
    </fill>
    <fill>
      <patternFill patternType="solid">
        <fgColor rgb="FF7DA647"/>
        <bgColor rgb="FF7DA647"/>
      </patternFill>
    </fill>
    <fill>
      <patternFill patternType="solid">
        <fgColor rgb="FFFF8080"/>
        <bgColor rgb="FFFF8080"/>
      </patternFill>
    </fill>
    <fill>
      <patternFill patternType="solid">
        <fgColor rgb="FF9999FF"/>
        <bgColor rgb="FF9999FF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66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38">
    <xf numFmtId="0" fontId="0" fillId="0" borderId="0" xfId="0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5" fillId="0" borderId="0" xfId="1" applyFont="1"/>
    <xf numFmtId="0" fontId="5" fillId="2" borderId="0" xfId="0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5" fillId="0" borderId="0" xfId="1" applyFont="1" applyFill="1"/>
    <xf numFmtId="0" fontId="5" fillId="3" borderId="0" xfId="0" applyFont="1" applyFill="1" applyBorder="1" applyAlignment="1" applyProtection="1"/>
    <xf numFmtId="0" fontId="5" fillId="4" borderId="0" xfId="0" applyFont="1" applyFill="1" applyBorder="1" applyAlignment="1" applyProtection="1"/>
    <xf numFmtId="0" fontId="5" fillId="5" borderId="0" xfId="0" applyFont="1" applyFill="1" applyBorder="1" applyAlignment="1" applyProtection="1"/>
    <xf numFmtId="0" fontId="5" fillId="6" borderId="0" xfId="0" applyFont="1" applyFill="1" applyBorder="1" applyAlignment="1" applyProtection="1"/>
    <xf numFmtId="0" fontId="7" fillId="0" borderId="0" xfId="0" applyFont="1" applyFill="1"/>
    <xf numFmtId="0" fontId="8" fillId="6" borderId="0" xfId="0" applyFont="1" applyFill="1"/>
    <xf numFmtId="165" fontId="7" fillId="0" borderId="0" xfId="0" applyNumberFormat="1" applyFont="1" applyFill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5" fillId="7" borderId="0" xfId="0" applyFont="1" applyFill="1" applyBorder="1" applyAlignment="1" applyProtection="1"/>
    <xf numFmtId="0" fontId="5" fillId="8" borderId="0" xfId="0" applyFont="1" applyFill="1" applyBorder="1" applyAlignment="1" applyProtection="1"/>
    <xf numFmtId="0" fontId="7" fillId="0" borderId="0" xfId="0" applyFont="1"/>
    <xf numFmtId="0" fontId="11" fillId="8" borderId="0" xfId="0" applyFont="1" applyFill="1"/>
    <xf numFmtId="0" fontId="7" fillId="2" borderId="0" xfId="0" applyFont="1" applyFill="1"/>
    <xf numFmtId="0" fontId="7" fillId="5" borderId="0" xfId="0" applyFont="1" applyFill="1"/>
    <xf numFmtId="0" fontId="5" fillId="0" borderId="0" xfId="1" applyFont="1" applyAlignment="1">
      <alignment horizontal="right"/>
    </xf>
    <xf numFmtId="164" fontId="4" fillId="0" borderId="0" xfId="0" applyNumberFormat="1" applyFont="1" applyFill="1" applyBorder="1" applyAlignment="1" applyProtection="1"/>
    <xf numFmtId="0" fontId="5" fillId="2" borderId="0" xfId="1" applyFont="1" applyFill="1"/>
    <xf numFmtId="0" fontId="5" fillId="5" borderId="0" xfId="1" applyFont="1" applyFill="1"/>
    <xf numFmtId="0" fontId="5" fillId="4" borderId="0" xfId="1" applyFont="1" applyFill="1"/>
    <xf numFmtId="0" fontId="5" fillId="6" borderId="0" xfId="1" applyFont="1" applyFill="1"/>
    <xf numFmtId="0" fontId="4" fillId="0" borderId="0" xfId="1" applyFont="1"/>
    <xf numFmtId="165" fontId="4" fillId="0" borderId="0" xfId="1" applyNumberFormat="1" applyFont="1"/>
    <xf numFmtId="0" fontId="0" fillId="0" borderId="0" xfId="0" applyFill="1"/>
    <xf numFmtId="165" fontId="5" fillId="0" borderId="0" xfId="1" applyNumberFormat="1" applyFont="1"/>
    <xf numFmtId="0" fontId="5" fillId="3" borderId="0" xfId="1" applyFont="1" applyFill="1"/>
    <xf numFmtId="165" fontId="5" fillId="0" borderId="0" xfId="0" applyNumberFormat="1" applyFont="1" applyFill="1" applyBorder="1" applyAlignment="1" applyProtection="1"/>
    <xf numFmtId="0" fontId="5" fillId="8" borderId="0" xfId="1" applyFont="1" applyFill="1"/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omedepot.com/p/Watts-5-16-in-OD-x-3-16-in-ID-x-20-ft-Clear-PVC-Tubing-SVFD20/10018178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creativehomeandgardening.com/catalog/chg_catalog.mvc?cat+select+HTA+004440+CJ25328493" TargetMode="External"/><Relationship Id="rId1" Type="http://schemas.openxmlformats.org/officeDocument/2006/relationships/hyperlink" Target="http://www.gordonbrush.com/stainless-steel/straight-instrument-cleaner-brush-p-1294-l-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6"/>
  <sheetViews>
    <sheetView tabSelected="1" workbookViewId="0">
      <selection activeCell="I1" sqref="I1:K1048576"/>
    </sheetView>
  </sheetViews>
  <sheetFormatPr defaultRowHeight="14.25"/>
  <cols>
    <col min="1" max="1" width="19.875" style="4" customWidth="1"/>
    <col min="2" max="2" width="25" style="4" customWidth="1"/>
    <col min="3" max="3" width="12.625" style="4" customWidth="1"/>
    <col min="4" max="4" width="76.625" style="4" customWidth="1"/>
    <col min="5" max="5" width="11.75" style="4" customWidth="1"/>
    <col min="6" max="6" width="23.25" style="4" customWidth="1"/>
    <col min="7" max="7" width="32.875" style="4" customWidth="1"/>
    <col min="8" max="8" width="20.375" style="4" customWidth="1"/>
    <col min="9" max="9" width="59.25" style="4" customWidth="1"/>
    <col min="10" max="10" width="6" style="4" customWidth="1"/>
    <col min="11" max="11" width="31.5" style="4" customWidth="1"/>
    <col min="12" max="12" width="16.5" style="25" customWidth="1"/>
    <col min="13" max="13" width="14.875" style="4" customWidth="1"/>
    <col min="14" max="14" width="11.75" style="4" customWidth="1"/>
    <col min="15" max="15" width="86" style="4" customWidth="1"/>
    <col min="16" max="1022" width="11.375" style="4" customWidth="1"/>
    <col min="16383" max="16384" width="9" style="4"/>
  </cols>
  <sheetData>
    <row r="1" spans="1:18" s="3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12</v>
      </c>
      <c r="L1" s="2" t="s">
        <v>13</v>
      </c>
      <c r="M1" s="1" t="s">
        <v>14</v>
      </c>
      <c r="N1" s="1" t="s">
        <v>15</v>
      </c>
      <c r="O1" s="1" t="s">
        <v>16</v>
      </c>
      <c r="P1" s="1"/>
      <c r="Q1" s="1"/>
      <c r="R1" s="1"/>
    </row>
    <row r="2" spans="1:18" s="3" customFormat="1" ht="12.75">
      <c r="A2" s="3" t="s">
        <v>17</v>
      </c>
      <c r="B2" s="3" t="s">
        <v>18</v>
      </c>
      <c r="C2" s="4" t="s">
        <v>19</v>
      </c>
      <c r="D2" s="5" t="s">
        <v>20</v>
      </c>
      <c r="G2" s="3" t="s">
        <v>21</v>
      </c>
      <c r="I2" s="3">
        <v>1</v>
      </c>
      <c r="J2" s="3" t="s">
        <v>22</v>
      </c>
      <c r="L2" s="7" t="s">
        <v>23</v>
      </c>
      <c r="M2" s="3" t="s">
        <v>24</v>
      </c>
      <c r="O2" s="8" t="s">
        <v>25</v>
      </c>
    </row>
    <row r="3" spans="1:18" s="3" customFormat="1" ht="12.75">
      <c r="A3" s="3" t="s">
        <v>17</v>
      </c>
      <c r="B3" s="3" t="s">
        <v>18</v>
      </c>
      <c r="C3" s="4" t="s">
        <v>26</v>
      </c>
      <c r="D3" s="5" t="s">
        <v>27</v>
      </c>
      <c r="G3" s="3" t="s">
        <v>21</v>
      </c>
      <c r="I3" s="3">
        <v>1</v>
      </c>
      <c r="J3" s="3" t="s">
        <v>22</v>
      </c>
      <c r="L3" s="7" t="s">
        <v>23</v>
      </c>
      <c r="M3" s="3" t="s">
        <v>24</v>
      </c>
      <c r="O3" s="8" t="s">
        <v>25</v>
      </c>
    </row>
    <row r="4" spans="1:18" s="3" customFormat="1" ht="12.75">
      <c r="A4" s="3" t="s">
        <v>17</v>
      </c>
      <c r="B4" s="3" t="s">
        <v>28</v>
      </c>
      <c r="D4" s="3" t="s">
        <v>29</v>
      </c>
      <c r="G4" s="3" t="s">
        <v>30</v>
      </c>
      <c r="I4" s="3">
        <v>1</v>
      </c>
      <c r="J4" s="3" t="s">
        <v>22</v>
      </c>
      <c r="L4" s="7" t="s">
        <v>31</v>
      </c>
      <c r="M4" s="3" t="s">
        <v>24</v>
      </c>
    </row>
    <row r="5" spans="1:18" s="3" customFormat="1" ht="12.75">
      <c r="A5" s="3" t="s">
        <v>17</v>
      </c>
      <c r="B5" s="3" t="s">
        <v>28</v>
      </c>
      <c r="D5" s="3" t="s">
        <v>32</v>
      </c>
      <c r="G5" s="3" t="s">
        <v>30</v>
      </c>
      <c r="I5" s="3">
        <v>1</v>
      </c>
      <c r="J5" s="3" t="s">
        <v>22</v>
      </c>
      <c r="L5" s="7"/>
    </row>
    <row r="6" spans="1:18" s="3" customFormat="1" ht="12.75">
      <c r="A6" s="3" t="s">
        <v>17</v>
      </c>
      <c r="B6" s="3" t="s">
        <v>28</v>
      </c>
      <c r="D6" s="3" t="s">
        <v>33</v>
      </c>
      <c r="G6" s="3" t="s">
        <v>30</v>
      </c>
      <c r="I6" s="3">
        <v>1</v>
      </c>
      <c r="J6" s="3" t="s">
        <v>22</v>
      </c>
      <c r="L6" s="7" t="s">
        <v>31</v>
      </c>
      <c r="M6" s="3" t="s">
        <v>24</v>
      </c>
    </row>
    <row r="7" spans="1:18" s="3" customFormat="1" ht="12.75">
      <c r="A7" s="3" t="s">
        <v>17</v>
      </c>
      <c r="B7" s="3" t="s">
        <v>34</v>
      </c>
      <c r="C7" s="3" t="s">
        <v>35</v>
      </c>
      <c r="D7" s="5" t="s">
        <v>36</v>
      </c>
      <c r="G7" s="3" t="s">
        <v>37</v>
      </c>
      <c r="H7" s="3" t="s">
        <v>38</v>
      </c>
      <c r="I7" s="3">
        <v>1</v>
      </c>
      <c r="J7" s="3" t="s">
        <v>22</v>
      </c>
      <c r="L7" s="7" t="s">
        <v>23</v>
      </c>
      <c r="M7" s="3" t="s">
        <v>24</v>
      </c>
      <c r="O7" s="3" t="s">
        <v>39</v>
      </c>
    </row>
    <row r="8" spans="1:18" s="3" customFormat="1" ht="12.75">
      <c r="A8" s="3" t="s">
        <v>17</v>
      </c>
      <c r="B8" s="3" t="s">
        <v>18</v>
      </c>
      <c r="D8" s="5" t="s">
        <v>40</v>
      </c>
      <c r="G8" s="3" t="s">
        <v>21</v>
      </c>
      <c r="I8" s="3">
        <v>1</v>
      </c>
      <c r="J8" s="3" t="s">
        <v>22</v>
      </c>
      <c r="L8" s="7"/>
    </row>
    <row r="9" spans="1:18" s="3" customFormat="1" ht="12.75">
      <c r="A9" s="3" t="s">
        <v>17</v>
      </c>
      <c r="B9" s="3" t="s">
        <v>18</v>
      </c>
      <c r="D9" s="5" t="s">
        <v>41</v>
      </c>
      <c r="G9" s="3" t="s">
        <v>21</v>
      </c>
      <c r="I9" s="3">
        <v>1</v>
      </c>
      <c r="J9" s="3" t="s">
        <v>22</v>
      </c>
      <c r="L9" s="7"/>
    </row>
    <row r="10" spans="1:18" s="3" customFormat="1" ht="12.75">
      <c r="A10" s="3" t="s">
        <v>17</v>
      </c>
      <c r="B10" s="3" t="s">
        <v>18</v>
      </c>
      <c r="D10" s="5" t="s">
        <v>42</v>
      </c>
      <c r="G10" s="3" t="s">
        <v>21</v>
      </c>
      <c r="I10" s="3">
        <v>1</v>
      </c>
      <c r="J10" s="3" t="s">
        <v>22</v>
      </c>
      <c r="L10" s="7"/>
    </row>
    <row r="11" spans="1:18" s="3" customFormat="1" ht="12.75">
      <c r="A11" s="3" t="s">
        <v>17</v>
      </c>
      <c r="B11" s="3" t="s">
        <v>18</v>
      </c>
      <c r="D11" s="5" t="s">
        <v>43</v>
      </c>
      <c r="I11" s="3">
        <v>1</v>
      </c>
      <c r="J11" s="3" t="s">
        <v>22</v>
      </c>
      <c r="L11" s="7"/>
    </row>
    <row r="12" spans="1:18" s="3" customFormat="1" ht="12.75">
      <c r="A12" s="3" t="s">
        <v>17</v>
      </c>
      <c r="B12" s="3" t="s">
        <v>18</v>
      </c>
      <c r="D12" s="5" t="s">
        <v>44</v>
      </c>
      <c r="I12" s="3">
        <v>1</v>
      </c>
      <c r="J12" s="3" t="s">
        <v>22</v>
      </c>
      <c r="L12" s="7"/>
    </row>
    <row r="13" spans="1:18" s="3" customFormat="1" ht="12.75">
      <c r="A13" s="3" t="s">
        <v>17</v>
      </c>
      <c r="B13" s="3" t="s">
        <v>18</v>
      </c>
      <c r="D13" s="5" t="s">
        <v>45</v>
      </c>
      <c r="I13" s="3">
        <v>1</v>
      </c>
      <c r="J13" s="3" t="s">
        <v>22</v>
      </c>
      <c r="L13" s="7"/>
    </row>
    <row r="14" spans="1:18" s="3" customFormat="1" ht="12.75">
      <c r="A14" s="3" t="s">
        <v>17</v>
      </c>
      <c r="B14" s="3" t="s">
        <v>46</v>
      </c>
      <c r="D14" s="3" t="s">
        <v>47</v>
      </c>
      <c r="I14" s="3">
        <v>1</v>
      </c>
      <c r="J14" s="3" t="s">
        <v>22</v>
      </c>
      <c r="L14" s="7"/>
    </row>
    <row r="15" spans="1:18" s="3" customFormat="1" ht="12.75">
      <c r="A15" s="3" t="s">
        <v>48</v>
      </c>
      <c r="B15" s="3" t="s">
        <v>18</v>
      </c>
      <c r="C15" s="3" t="s">
        <v>49</v>
      </c>
      <c r="D15" s="5" t="s">
        <v>50</v>
      </c>
      <c r="G15" s="3" t="s">
        <v>21</v>
      </c>
      <c r="I15" s="3">
        <v>1</v>
      </c>
      <c r="J15" s="3" t="s">
        <v>22</v>
      </c>
      <c r="L15" s="7">
        <v>1</v>
      </c>
      <c r="M15" s="3" t="s">
        <v>51</v>
      </c>
    </row>
    <row r="16" spans="1:18" s="3" customFormat="1" ht="12.75">
      <c r="A16" s="3" t="s">
        <v>48</v>
      </c>
      <c r="B16" s="3" t="s">
        <v>18</v>
      </c>
      <c r="C16" s="3" t="s">
        <v>52</v>
      </c>
      <c r="D16" s="5" t="s">
        <v>53</v>
      </c>
      <c r="G16" s="3" t="s">
        <v>21</v>
      </c>
      <c r="I16" s="3">
        <v>1</v>
      </c>
      <c r="J16" s="3" t="s">
        <v>22</v>
      </c>
      <c r="L16" s="7">
        <v>1</v>
      </c>
      <c r="M16" s="3" t="s">
        <v>51</v>
      </c>
    </row>
    <row r="17" spans="1:16" s="3" customFormat="1" ht="12.75">
      <c r="A17" s="3" t="s">
        <v>48</v>
      </c>
      <c r="B17" s="3" t="s">
        <v>18</v>
      </c>
      <c r="C17" s="4" t="s">
        <v>54</v>
      </c>
      <c r="D17" s="5" t="s">
        <v>55</v>
      </c>
      <c r="I17" s="9">
        <v>1</v>
      </c>
      <c r="J17" s="3" t="s">
        <v>22</v>
      </c>
      <c r="L17" s="7">
        <v>1</v>
      </c>
      <c r="M17" s="3" t="s">
        <v>51</v>
      </c>
    </row>
    <row r="18" spans="1:16" s="3" customFormat="1" ht="12.75">
      <c r="A18" s="3" t="s">
        <v>48</v>
      </c>
      <c r="B18" s="10" t="s">
        <v>56</v>
      </c>
      <c r="C18" s="4"/>
      <c r="D18" s="3" t="s">
        <v>57</v>
      </c>
      <c r="I18" s="3">
        <v>1</v>
      </c>
      <c r="J18" s="3" t="s">
        <v>22</v>
      </c>
      <c r="L18" s="7">
        <v>1</v>
      </c>
      <c r="M18" s="3" t="s">
        <v>24</v>
      </c>
    </row>
    <row r="19" spans="1:16" s="3" customFormat="1" ht="12.75">
      <c r="A19" s="3" t="s">
        <v>48</v>
      </c>
      <c r="B19" s="10" t="s">
        <v>58</v>
      </c>
      <c r="D19" s="3" t="s">
        <v>59</v>
      </c>
      <c r="I19" s="3">
        <v>1</v>
      </c>
      <c r="J19" s="3" t="s">
        <v>22</v>
      </c>
      <c r="L19" s="7" t="s">
        <v>60</v>
      </c>
      <c r="M19" s="3" t="s">
        <v>24</v>
      </c>
    </row>
    <row r="20" spans="1:16" s="3" customFormat="1" ht="12.75">
      <c r="A20" s="3" t="s">
        <v>61</v>
      </c>
      <c r="B20" s="3" t="s">
        <v>18</v>
      </c>
      <c r="D20" s="5" t="s">
        <v>62</v>
      </c>
      <c r="G20" s="3" t="s">
        <v>63</v>
      </c>
      <c r="I20" s="3">
        <v>1</v>
      </c>
      <c r="J20" s="3" t="s">
        <v>22</v>
      </c>
      <c r="L20" s="7" t="s">
        <v>64</v>
      </c>
      <c r="M20" s="3" t="s">
        <v>51</v>
      </c>
    </row>
    <row r="21" spans="1:16" s="3" customFormat="1" ht="12.75">
      <c r="A21" s="3" t="s">
        <v>65</v>
      </c>
      <c r="B21" s="3" t="s">
        <v>18</v>
      </c>
      <c r="C21" s="3" t="s">
        <v>66</v>
      </c>
      <c r="D21" s="5" t="s">
        <v>67</v>
      </c>
      <c r="G21" s="3" t="s">
        <v>68</v>
      </c>
      <c r="H21" s="4">
        <v>5279</v>
      </c>
      <c r="I21" s="11">
        <v>1</v>
      </c>
      <c r="J21" s="3" t="s">
        <v>22</v>
      </c>
      <c r="L21" s="7">
        <v>1</v>
      </c>
      <c r="M21" s="3" t="s">
        <v>69</v>
      </c>
      <c r="N21" s="3">
        <v>500</v>
      </c>
    </row>
    <row r="22" spans="1:16" s="3" customFormat="1" ht="12.75">
      <c r="A22" s="3" t="s">
        <v>65</v>
      </c>
      <c r="B22" s="3" t="s">
        <v>18</v>
      </c>
      <c r="C22" s="3" t="s">
        <v>70</v>
      </c>
      <c r="D22" s="5" t="s">
        <v>71</v>
      </c>
      <c r="E22" s="3" t="s">
        <v>72</v>
      </c>
      <c r="F22" s="3" t="s">
        <v>73</v>
      </c>
      <c r="G22" s="3" t="s">
        <v>72</v>
      </c>
      <c r="H22" s="3" t="s">
        <v>73</v>
      </c>
      <c r="I22" s="11">
        <v>1</v>
      </c>
      <c r="J22" s="3" t="s">
        <v>22</v>
      </c>
      <c r="K22" s="3" t="s">
        <v>74</v>
      </c>
      <c r="L22" s="7" t="s">
        <v>75</v>
      </c>
      <c r="M22" s="3" t="s">
        <v>69</v>
      </c>
      <c r="N22" s="3">
        <v>200</v>
      </c>
    </row>
    <row r="23" spans="1:16" s="3" customFormat="1" ht="12.75">
      <c r="A23" s="3" t="s">
        <v>65</v>
      </c>
      <c r="B23" s="3" t="s">
        <v>18</v>
      </c>
      <c r="C23" s="3" t="s">
        <v>76</v>
      </c>
      <c r="D23" s="5" t="s">
        <v>77</v>
      </c>
      <c r="G23" s="3" t="s">
        <v>78</v>
      </c>
      <c r="I23" s="11">
        <v>1</v>
      </c>
      <c r="J23" s="3" t="s">
        <v>22</v>
      </c>
      <c r="L23" s="7"/>
      <c r="M23" s="3" t="s">
        <v>24</v>
      </c>
    </row>
    <row r="24" spans="1:16" s="3" customFormat="1" ht="12.75">
      <c r="A24" s="3" t="s">
        <v>65</v>
      </c>
      <c r="B24" s="3" t="s">
        <v>18</v>
      </c>
      <c r="C24" s="3" t="s">
        <v>79</v>
      </c>
      <c r="D24" s="5" t="s">
        <v>80</v>
      </c>
      <c r="G24" s="3" t="s">
        <v>81</v>
      </c>
      <c r="H24" s="3" t="s">
        <v>82</v>
      </c>
      <c r="I24" s="12">
        <v>1</v>
      </c>
      <c r="J24" s="3" t="s">
        <v>22</v>
      </c>
      <c r="K24" s="3" t="s">
        <v>83</v>
      </c>
      <c r="L24" s="7" t="s">
        <v>23</v>
      </c>
      <c r="M24" s="3" t="s">
        <v>51</v>
      </c>
    </row>
    <row r="25" spans="1:16" s="3" customFormat="1" ht="12.75">
      <c r="A25" s="3" t="s">
        <v>65</v>
      </c>
      <c r="B25" s="3" t="s">
        <v>18</v>
      </c>
      <c r="C25" s="3" t="s">
        <v>84</v>
      </c>
      <c r="D25" s="5" t="s">
        <v>85</v>
      </c>
      <c r="E25" s="3" t="s">
        <v>86</v>
      </c>
      <c r="F25" s="3" t="s">
        <v>87</v>
      </c>
      <c r="G25" s="3" t="s">
        <v>88</v>
      </c>
      <c r="H25" s="3" t="s">
        <v>89</v>
      </c>
      <c r="I25" s="11">
        <v>1</v>
      </c>
      <c r="J25" s="3" t="s">
        <v>22</v>
      </c>
      <c r="K25" s="3" t="s">
        <v>90</v>
      </c>
      <c r="L25" s="7" t="s">
        <v>23</v>
      </c>
      <c r="M25" s="3" t="s">
        <v>69</v>
      </c>
      <c r="N25" s="3">
        <v>135</v>
      </c>
      <c r="O25" s="3" t="s">
        <v>91</v>
      </c>
    </row>
    <row r="26" spans="1:16" s="3" customFormat="1" ht="12.75">
      <c r="A26" s="3" t="s">
        <v>92</v>
      </c>
      <c r="B26" s="3" t="s">
        <v>18</v>
      </c>
      <c r="C26" s="3" t="s">
        <v>93</v>
      </c>
      <c r="D26" s="5" t="s">
        <v>94</v>
      </c>
      <c r="G26" s="3" t="s">
        <v>95</v>
      </c>
      <c r="H26" s="3" t="s">
        <v>96</v>
      </c>
      <c r="I26" s="13">
        <v>80</v>
      </c>
      <c r="J26" s="3" t="s">
        <v>22</v>
      </c>
      <c r="K26" s="3" t="s">
        <v>97</v>
      </c>
      <c r="L26" s="7" t="s">
        <v>31</v>
      </c>
      <c r="M26" s="3" t="s">
        <v>51</v>
      </c>
      <c r="O26" s="3" t="s">
        <v>98</v>
      </c>
    </row>
    <row r="27" spans="1:16" s="3" customFormat="1" ht="12.75">
      <c r="A27" s="3" t="s">
        <v>92</v>
      </c>
      <c r="B27" s="3" t="s">
        <v>18</v>
      </c>
      <c r="C27" s="3" t="s">
        <v>99</v>
      </c>
      <c r="D27" s="5" t="s">
        <v>100</v>
      </c>
      <c r="G27" s="3" t="s">
        <v>101</v>
      </c>
      <c r="H27" s="3" t="s">
        <v>102</v>
      </c>
      <c r="I27" s="12">
        <v>850</v>
      </c>
      <c r="J27" s="3" t="s">
        <v>103</v>
      </c>
      <c r="K27" s="3" t="s">
        <v>104</v>
      </c>
      <c r="L27" s="7" t="s">
        <v>23</v>
      </c>
      <c r="M27" s="3" t="s">
        <v>51</v>
      </c>
    </row>
    <row r="28" spans="1:16" s="3" customFormat="1">
      <c r="A28" s="3" t="s">
        <v>92</v>
      </c>
      <c r="B28" s="3" t="s">
        <v>18</v>
      </c>
      <c r="C28" s="3" t="s">
        <v>105</v>
      </c>
      <c r="D28" s="5" t="s">
        <v>106</v>
      </c>
      <c r="G28" s="3" t="s">
        <v>107</v>
      </c>
      <c r="H28"/>
      <c r="I28" s="13">
        <v>4</v>
      </c>
      <c r="J28" s="3" t="s">
        <v>22</v>
      </c>
      <c r="L28" s="7">
        <v>1</v>
      </c>
      <c r="O28" s="3" t="s">
        <v>101</v>
      </c>
      <c r="P28" s="3" t="s">
        <v>108</v>
      </c>
    </row>
    <row r="29" spans="1:16" s="3" customFormat="1">
      <c r="A29" s="3" t="s">
        <v>92</v>
      </c>
      <c r="B29" s="3" t="s">
        <v>18</v>
      </c>
      <c r="C29" s="3" t="s">
        <v>109</v>
      </c>
      <c r="D29" s="5" t="s">
        <v>110</v>
      </c>
      <c r="G29" s="3" t="s">
        <v>107</v>
      </c>
      <c r="H29"/>
      <c r="I29" s="13">
        <v>4</v>
      </c>
      <c r="J29" s="3" t="s">
        <v>22</v>
      </c>
      <c r="L29" s="7">
        <v>1</v>
      </c>
      <c r="O29" s="3" t="s">
        <v>101</v>
      </c>
      <c r="P29" s="3" t="s">
        <v>111</v>
      </c>
    </row>
    <row r="30" spans="1:16" s="3" customFormat="1">
      <c r="A30" s="3" t="s">
        <v>92</v>
      </c>
      <c r="B30" s="3" t="s">
        <v>18</v>
      </c>
      <c r="C30" s="3" t="s">
        <v>112</v>
      </c>
      <c r="D30" s="5" t="s">
        <v>113</v>
      </c>
      <c r="G30" s="3" t="s">
        <v>107</v>
      </c>
      <c r="H30"/>
      <c r="I30" s="13">
        <v>4</v>
      </c>
      <c r="J30" s="3" t="s">
        <v>22</v>
      </c>
      <c r="L30" s="7">
        <v>1</v>
      </c>
      <c r="O30" s="3" t="s">
        <v>101</v>
      </c>
      <c r="P30" s="3" t="s">
        <v>114</v>
      </c>
    </row>
    <row r="31" spans="1:16" s="3" customFormat="1">
      <c r="A31" s="3" t="s">
        <v>92</v>
      </c>
      <c r="B31" s="3" t="s">
        <v>18</v>
      </c>
      <c r="C31" s="3" t="s">
        <v>115</v>
      </c>
      <c r="D31" s="5" t="s">
        <v>116</v>
      </c>
      <c r="G31" s="3" t="s">
        <v>107</v>
      </c>
      <c r="H31" s="14"/>
      <c r="I31" s="15">
        <v>83</v>
      </c>
      <c r="J31" s="3" t="s">
        <v>22</v>
      </c>
      <c r="L31" s="7" t="s">
        <v>23</v>
      </c>
      <c r="M31" s="3" t="s">
        <v>51</v>
      </c>
      <c r="O31" s="3" t="s">
        <v>117</v>
      </c>
      <c r="P31" s="3" t="s">
        <v>118</v>
      </c>
    </row>
    <row r="32" spans="1:16" s="3" customFormat="1">
      <c r="A32" s="3" t="s">
        <v>92</v>
      </c>
      <c r="B32" s="3" t="s">
        <v>18</v>
      </c>
      <c r="C32" s="3" t="s">
        <v>119</v>
      </c>
      <c r="D32" s="5" t="s">
        <v>120</v>
      </c>
      <c r="G32" s="3" t="s">
        <v>107</v>
      </c>
      <c r="H32" s="14"/>
      <c r="I32" s="13">
        <v>4</v>
      </c>
      <c r="J32" s="3" t="s">
        <v>22</v>
      </c>
      <c r="K32" s="3" t="s">
        <v>121</v>
      </c>
      <c r="L32" s="7" t="s">
        <v>23</v>
      </c>
      <c r="M32" s="3" t="s">
        <v>51</v>
      </c>
      <c r="O32" s="3" t="s">
        <v>117</v>
      </c>
      <c r="P32" s="3" t="s">
        <v>122</v>
      </c>
    </row>
    <row r="33" spans="1:16" s="3" customFormat="1" ht="12.75">
      <c r="A33" s="3" t="s">
        <v>92</v>
      </c>
      <c r="B33" s="3" t="s">
        <v>18</v>
      </c>
      <c r="C33" s="3" t="s">
        <v>123</v>
      </c>
      <c r="D33" s="5" t="s">
        <v>124</v>
      </c>
      <c r="G33" s="3" t="s">
        <v>125</v>
      </c>
      <c r="I33" s="13">
        <v>1</v>
      </c>
      <c r="J33" s="3" t="s">
        <v>22</v>
      </c>
      <c r="K33" s="3" t="s">
        <v>126</v>
      </c>
      <c r="L33" s="7">
        <v>3</v>
      </c>
      <c r="M33" s="3" t="s">
        <v>51</v>
      </c>
      <c r="N33" s="3">
        <v>1000</v>
      </c>
      <c r="O33" s="3" t="s">
        <v>127</v>
      </c>
    </row>
    <row r="34" spans="1:16" s="3" customFormat="1">
      <c r="A34" s="3" t="s">
        <v>92</v>
      </c>
      <c r="B34" s="3" t="s">
        <v>18</v>
      </c>
      <c r="C34" s="3" t="s">
        <v>128</v>
      </c>
      <c r="D34" s="5" t="s">
        <v>129</v>
      </c>
      <c r="G34" s="3" t="s">
        <v>107</v>
      </c>
      <c r="H34" s="14"/>
      <c r="I34" s="11">
        <v>8</v>
      </c>
      <c r="J34" s="3" t="s">
        <v>22</v>
      </c>
      <c r="K34" s="3" t="s">
        <v>130</v>
      </c>
      <c r="L34" s="7" t="s">
        <v>23</v>
      </c>
      <c r="M34" s="3" t="s">
        <v>51</v>
      </c>
      <c r="O34" s="3" t="s">
        <v>101</v>
      </c>
      <c r="P34" s="3" t="s">
        <v>131</v>
      </c>
    </row>
    <row r="35" spans="1:16" s="3" customFormat="1">
      <c r="A35" s="3" t="s">
        <v>92</v>
      </c>
      <c r="B35" s="3" t="s">
        <v>18</v>
      </c>
      <c r="C35" s="3" t="s">
        <v>132</v>
      </c>
      <c r="D35" s="5" t="s">
        <v>133</v>
      </c>
      <c r="G35" s="3" t="s">
        <v>107</v>
      </c>
      <c r="H35" s="14"/>
      <c r="I35" s="13">
        <v>10</v>
      </c>
      <c r="J35" s="3" t="s">
        <v>22</v>
      </c>
      <c r="K35" s="3" t="s">
        <v>134</v>
      </c>
      <c r="L35" s="7" t="s">
        <v>23</v>
      </c>
      <c r="M35" s="3" t="s">
        <v>51</v>
      </c>
      <c r="O35" s="3" t="s">
        <v>101</v>
      </c>
      <c r="P35" s="3" t="s">
        <v>135</v>
      </c>
    </row>
    <row r="36" spans="1:16" s="3" customFormat="1">
      <c r="A36" s="3" t="s">
        <v>92</v>
      </c>
      <c r="B36" s="3" t="s">
        <v>18</v>
      </c>
      <c r="C36" s="3" t="s">
        <v>136</v>
      </c>
      <c r="D36" s="5" t="s">
        <v>137</v>
      </c>
      <c r="G36" s="3" t="s">
        <v>107</v>
      </c>
      <c r="H36" s="14"/>
      <c r="I36" s="11">
        <v>104</v>
      </c>
      <c r="J36" s="3" t="s">
        <v>22</v>
      </c>
      <c r="L36" s="7" t="s">
        <v>23</v>
      </c>
      <c r="M36" s="3" t="s">
        <v>51</v>
      </c>
      <c r="O36" s="3" t="s">
        <v>101</v>
      </c>
      <c r="P36" s="3" t="s">
        <v>138</v>
      </c>
    </row>
    <row r="37" spans="1:16" s="3" customFormat="1">
      <c r="A37" s="3" t="s">
        <v>92</v>
      </c>
      <c r="B37" s="3" t="s">
        <v>18</v>
      </c>
      <c r="C37" s="3" t="s">
        <v>139</v>
      </c>
      <c r="D37" s="5" t="s">
        <v>140</v>
      </c>
      <c r="G37" s="3" t="s">
        <v>107</v>
      </c>
      <c r="H37"/>
      <c r="I37" s="13">
        <v>4</v>
      </c>
      <c r="J37" s="3" t="s">
        <v>22</v>
      </c>
      <c r="K37" s="3" t="s">
        <v>141</v>
      </c>
      <c r="L37" s="7" t="s">
        <v>23</v>
      </c>
      <c r="M37" s="3" t="s">
        <v>51</v>
      </c>
      <c r="O37" s="3" t="s">
        <v>101</v>
      </c>
      <c r="P37" s="3" t="s">
        <v>142</v>
      </c>
    </row>
    <row r="38" spans="1:16" s="3" customFormat="1">
      <c r="A38" s="3" t="s">
        <v>92</v>
      </c>
      <c r="B38" s="3" t="s">
        <v>18</v>
      </c>
      <c r="C38" s="3" t="s">
        <v>143</v>
      </c>
      <c r="D38" s="5" t="s">
        <v>144</v>
      </c>
      <c r="G38" s="3" t="s">
        <v>107</v>
      </c>
      <c r="H38" s="14"/>
      <c r="I38" s="13">
        <v>101</v>
      </c>
      <c r="J38" s="3" t="s">
        <v>22</v>
      </c>
      <c r="L38" s="7" t="s">
        <v>23</v>
      </c>
      <c r="M38" s="3" t="s">
        <v>51</v>
      </c>
      <c r="O38" s="3" t="s">
        <v>101</v>
      </c>
      <c r="P38" s="3" t="s">
        <v>145</v>
      </c>
    </row>
    <row r="39" spans="1:16" s="3" customFormat="1">
      <c r="A39" s="3" t="s">
        <v>92</v>
      </c>
      <c r="B39" s="3" t="s">
        <v>18</v>
      </c>
      <c r="C39" s="3" t="s">
        <v>146</v>
      </c>
      <c r="D39" s="5" t="s">
        <v>147</v>
      </c>
      <c r="G39" s="3" t="s">
        <v>107</v>
      </c>
      <c r="H39" s="14"/>
      <c r="I39" s="11">
        <v>6</v>
      </c>
      <c r="J39" s="3" t="s">
        <v>22</v>
      </c>
      <c r="K39" s="3" t="s">
        <v>148</v>
      </c>
      <c r="L39" s="7" t="s">
        <v>23</v>
      </c>
      <c r="M39" s="3" t="s">
        <v>51</v>
      </c>
      <c r="O39" s="3" t="s">
        <v>101</v>
      </c>
      <c r="P39" s="3" t="s">
        <v>149</v>
      </c>
    </row>
    <row r="40" spans="1:16" s="3" customFormat="1">
      <c r="A40" s="3" t="s">
        <v>92</v>
      </c>
      <c r="B40" s="3" t="s">
        <v>18</v>
      </c>
      <c r="C40" s="3" t="s">
        <v>150</v>
      </c>
      <c r="D40" s="5" t="s">
        <v>151</v>
      </c>
      <c r="G40" s="3" t="s">
        <v>107</v>
      </c>
      <c r="H40" s="14"/>
      <c r="I40" s="13">
        <v>4</v>
      </c>
      <c r="J40" s="3" t="s">
        <v>22</v>
      </c>
      <c r="K40" s="3" t="s">
        <v>152</v>
      </c>
      <c r="L40" s="7" t="s">
        <v>23</v>
      </c>
      <c r="M40" s="3" t="s">
        <v>51</v>
      </c>
      <c r="O40" s="3" t="s">
        <v>101</v>
      </c>
      <c r="P40" s="3" t="s">
        <v>153</v>
      </c>
    </row>
    <row r="41" spans="1:16" s="3" customFormat="1">
      <c r="A41" s="3" t="s">
        <v>92</v>
      </c>
      <c r="B41" s="3" t="s">
        <v>18</v>
      </c>
      <c r="C41" s="3" t="s">
        <v>154</v>
      </c>
      <c r="D41" s="5" t="s">
        <v>155</v>
      </c>
      <c r="G41" s="3" t="s">
        <v>107</v>
      </c>
      <c r="H41" s="14"/>
      <c r="I41" s="13">
        <v>4</v>
      </c>
      <c r="J41" s="3" t="s">
        <v>22</v>
      </c>
      <c r="K41" s="3" t="s">
        <v>156</v>
      </c>
      <c r="L41" s="7">
        <v>1</v>
      </c>
      <c r="M41" s="3" t="s">
        <v>51</v>
      </c>
      <c r="O41" s="3" t="s">
        <v>157</v>
      </c>
      <c r="P41" s="3" t="s">
        <v>158</v>
      </c>
    </row>
    <row r="42" spans="1:16" s="3" customFormat="1">
      <c r="A42" s="3" t="s">
        <v>92</v>
      </c>
      <c r="B42" s="3" t="s">
        <v>18</v>
      </c>
      <c r="C42" s="3" t="s">
        <v>159</v>
      </c>
      <c r="D42" s="5" t="s">
        <v>160</v>
      </c>
      <c r="G42" s="3" t="s">
        <v>107</v>
      </c>
      <c r="H42" s="14"/>
      <c r="I42" s="13">
        <v>6</v>
      </c>
      <c r="J42" s="3" t="s">
        <v>22</v>
      </c>
      <c r="K42" s="3" t="s">
        <v>161</v>
      </c>
      <c r="L42" s="7" t="s">
        <v>23</v>
      </c>
      <c r="M42" s="3" t="s">
        <v>51</v>
      </c>
      <c r="O42" s="3" t="s">
        <v>101</v>
      </c>
      <c r="P42" s="3" t="s">
        <v>162</v>
      </c>
    </row>
    <row r="43" spans="1:16" s="3" customFormat="1">
      <c r="A43" s="3" t="s">
        <v>92</v>
      </c>
      <c r="B43" s="3" t="s">
        <v>18</v>
      </c>
      <c r="C43" s="3" t="s">
        <v>163</v>
      </c>
      <c r="D43" s="5" t="s">
        <v>164</v>
      </c>
      <c r="G43" s="3" t="s">
        <v>107</v>
      </c>
      <c r="H43" s="14"/>
      <c r="I43" s="13">
        <v>2</v>
      </c>
      <c r="J43" s="3" t="s">
        <v>22</v>
      </c>
      <c r="K43" s="3" t="s">
        <v>161</v>
      </c>
      <c r="L43" s="7" t="s">
        <v>23</v>
      </c>
      <c r="M43" s="3" t="s">
        <v>51</v>
      </c>
      <c r="O43" s="3" t="s">
        <v>101</v>
      </c>
      <c r="P43" s="3" t="s">
        <v>165</v>
      </c>
    </row>
    <row r="44" spans="1:16" s="3" customFormat="1">
      <c r="A44" s="3" t="s">
        <v>92</v>
      </c>
      <c r="B44" s="3" t="s">
        <v>18</v>
      </c>
      <c r="C44" s="3" t="s">
        <v>166</v>
      </c>
      <c r="D44" s="5" t="s">
        <v>167</v>
      </c>
      <c r="G44" s="3" t="s">
        <v>107</v>
      </c>
      <c r="H44" s="14"/>
      <c r="I44" s="13">
        <v>4</v>
      </c>
      <c r="J44" s="3" t="s">
        <v>22</v>
      </c>
      <c r="K44" s="3" t="s">
        <v>156</v>
      </c>
      <c r="L44" s="7">
        <v>1</v>
      </c>
      <c r="M44" s="3" t="s">
        <v>51</v>
      </c>
      <c r="O44" s="3" t="s">
        <v>157</v>
      </c>
      <c r="P44" s="3" t="s">
        <v>168</v>
      </c>
    </row>
    <row r="45" spans="1:16" s="3" customFormat="1">
      <c r="A45" s="3" t="s">
        <v>92</v>
      </c>
      <c r="B45" s="3" t="s">
        <v>18</v>
      </c>
      <c r="C45" s="3" t="s">
        <v>169</v>
      </c>
      <c r="D45" s="5" t="s">
        <v>170</v>
      </c>
      <c r="G45" s="3" t="s">
        <v>107</v>
      </c>
      <c r="H45" s="14"/>
      <c r="I45" s="13">
        <v>2</v>
      </c>
      <c r="J45" s="3" t="s">
        <v>22</v>
      </c>
      <c r="K45" s="3" t="s">
        <v>126</v>
      </c>
      <c r="L45" s="7" t="s">
        <v>23</v>
      </c>
      <c r="M45" s="3" t="s">
        <v>51</v>
      </c>
      <c r="O45" s="3" t="s">
        <v>101</v>
      </c>
      <c r="P45" s="3" t="s">
        <v>171</v>
      </c>
    </row>
    <row r="46" spans="1:16" s="3" customFormat="1">
      <c r="A46" s="3" t="s">
        <v>92</v>
      </c>
      <c r="B46" s="3" t="s">
        <v>18</v>
      </c>
      <c r="C46" s="3" t="s">
        <v>172</v>
      </c>
      <c r="D46" s="5" t="s">
        <v>173</v>
      </c>
      <c r="G46" s="3" t="s">
        <v>107</v>
      </c>
      <c r="H46" s="14"/>
      <c r="I46" s="13">
        <v>88</v>
      </c>
      <c r="J46" s="3" t="s">
        <v>22</v>
      </c>
      <c r="K46" s="3" t="s">
        <v>97</v>
      </c>
      <c r="L46" s="7" t="s">
        <v>23</v>
      </c>
      <c r="M46" s="3" t="s">
        <v>51</v>
      </c>
      <c r="O46" s="3" t="s">
        <v>101</v>
      </c>
      <c r="P46" s="3" t="s">
        <v>174</v>
      </c>
    </row>
    <row r="47" spans="1:16" s="3" customFormat="1">
      <c r="A47" s="3" t="s">
        <v>92</v>
      </c>
      <c r="B47" s="3" t="s">
        <v>18</v>
      </c>
      <c r="C47" s="3" t="s">
        <v>175</v>
      </c>
      <c r="D47" s="5" t="s">
        <v>176</v>
      </c>
      <c r="G47" s="3" t="s">
        <v>107</v>
      </c>
      <c r="H47"/>
      <c r="I47" s="13">
        <v>8</v>
      </c>
      <c r="J47" s="3" t="s">
        <v>22</v>
      </c>
      <c r="K47" s="3" t="s">
        <v>177</v>
      </c>
      <c r="L47" s="7">
        <v>1</v>
      </c>
      <c r="O47" s="3" t="s">
        <v>101</v>
      </c>
      <c r="P47" s="14" t="s">
        <v>178</v>
      </c>
    </row>
    <row r="48" spans="1:16" s="3" customFormat="1">
      <c r="A48" s="3" t="s">
        <v>92</v>
      </c>
      <c r="B48" s="3" t="s">
        <v>18</v>
      </c>
      <c r="C48" s="3" t="s">
        <v>179</v>
      </c>
      <c r="D48" s="5" t="s">
        <v>180</v>
      </c>
      <c r="G48" s="3" t="s">
        <v>107</v>
      </c>
      <c r="H48" s="14"/>
      <c r="I48" s="13">
        <v>80</v>
      </c>
      <c r="J48" s="3" t="s">
        <v>22</v>
      </c>
      <c r="K48" s="3" t="s">
        <v>97</v>
      </c>
      <c r="L48" s="7" t="s">
        <v>23</v>
      </c>
      <c r="M48" s="3" t="s">
        <v>51</v>
      </c>
      <c r="O48" s="3" t="s">
        <v>101</v>
      </c>
      <c r="P48" s="3" t="s">
        <v>181</v>
      </c>
    </row>
    <row r="49" spans="1:16" s="3" customFormat="1">
      <c r="A49" s="3" t="s">
        <v>92</v>
      </c>
      <c r="B49" s="3" t="s">
        <v>18</v>
      </c>
      <c r="C49" s="3" t="s">
        <v>182</v>
      </c>
      <c r="D49" s="5" t="s">
        <v>183</v>
      </c>
      <c r="G49" s="3" t="s">
        <v>107</v>
      </c>
      <c r="H49" s="14"/>
      <c r="I49" s="13">
        <v>6</v>
      </c>
      <c r="J49" s="3" t="s">
        <v>22</v>
      </c>
      <c r="K49" s="3" t="s">
        <v>184</v>
      </c>
      <c r="L49" s="7">
        <v>1</v>
      </c>
      <c r="M49" s="3" t="s">
        <v>51</v>
      </c>
      <c r="O49" s="3" t="s">
        <v>157</v>
      </c>
      <c r="P49" s="3" t="s">
        <v>185</v>
      </c>
    </row>
    <row r="50" spans="1:16" s="3" customFormat="1">
      <c r="A50" s="3" t="s">
        <v>92</v>
      </c>
      <c r="B50" s="3" t="s">
        <v>18</v>
      </c>
      <c r="C50" s="3" t="s">
        <v>186</v>
      </c>
      <c r="D50" s="5" t="s">
        <v>187</v>
      </c>
      <c r="G50" s="3" t="s">
        <v>107</v>
      </c>
      <c r="H50" s="14"/>
      <c r="I50" s="13">
        <v>3</v>
      </c>
      <c r="J50" s="3" t="s">
        <v>22</v>
      </c>
      <c r="K50" s="3" t="s">
        <v>188</v>
      </c>
      <c r="L50" s="7" t="s">
        <v>23</v>
      </c>
      <c r="M50" s="3" t="s">
        <v>51</v>
      </c>
      <c r="O50" s="3" t="s">
        <v>101</v>
      </c>
      <c r="P50" s="3" t="s">
        <v>189</v>
      </c>
    </row>
    <row r="51" spans="1:16" s="3" customFormat="1">
      <c r="A51" s="3" t="s">
        <v>92</v>
      </c>
      <c r="B51" s="3" t="s">
        <v>18</v>
      </c>
      <c r="C51" s="3" t="s">
        <v>190</v>
      </c>
      <c r="D51" s="5" t="s">
        <v>191</v>
      </c>
      <c r="G51" s="3" t="s">
        <v>107</v>
      </c>
      <c r="H51" s="14"/>
      <c r="I51" s="13">
        <v>3</v>
      </c>
      <c r="J51" s="3" t="s">
        <v>22</v>
      </c>
      <c r="K51" s="3" t="s">
        <v>192</v>
      </c>
      <c r="L51" s="7" t="s">
        <v>23</v>
      </c>
      <c r="M51" s="3" t="s">
        <v>51</v>
      </c>
      <c r="O51" s="3" t="s">
        <v>101</v>
      </c>
      <c r="P51" s="3" t="s">
        <v>193</v>
      </c>
    </row>
    <row r="52" spans="1:16" s="3" customFormat="1">
      <c r="A52" s="3" t="s">
        <v>92</v>
      </c>
      <c r="B52" s="3" t="s">
        <v>18</v>
      </c>
      <c r="C52" s="3" t="s">
        <v>194</v>
      </c>
      <c r="D52" s="5" t="s">
        <v>195</v>
      </c>
      <c r="G52" s="3" t="s">
        <v>107</v>
      </c>
      <c r="H52" s="14"/>
      <c r="I52" s="13">
        <v>12</v>
      </c>
      <c r="J52" s="3" t="s">
        <v>22</v>
      </c>
      <c r="K52" s="3" t="s">
        <v>196</v>
      </c>
      <c r="L52" s="7" t="s">
        <v>23</v>
      </c>
      <c r="M52" s="3" t="s">
        <v>51</v>
      </c>
      <c r="O52" s="3" t="s">
        <v>101</v>
      </c>
      <c r="P52" s="3" t="s">
        <v>197</v>
      </c>
    </row>
    <row r="53" spans="1:16" s="3" customFormat="1">
      <c r="A53" s="3" t="s">
        <v>92</v>
      </c>
      <c r="B53" s="3" t="s">
        <v>18</v>
      </c>
      <c r="C53" s="3" t="s">
        <v>198</v>
      </c>
      <c r="D53" s="5" t="s">
        <v>199</v>
      </c>
      <c r="G53" s="3" t="s">
        <v>107</v>
      </c>
      <c r="H53" s="14"/>
      <c r="I53" s="13">
        <v>1</v>
      </c>
      <c r="J53" s="3" t="s">
        <v>22</v>
      </c>
      <c r="K53" s="3" t="s">
        <v>200</v>
      </c>
      <c r="L53" s="7" t="s">
        <v>23</v>
      </c>
      <c r="M53" s="3" t="s">
        <v>51</v>
      </c>
      <c r="O53" s="3" t="s">
        <v>101</v>
      </c>
      <c r="P53" s="3" t="s">
        <v>201</v>
      </c>
    </row>
    <row r="54" spans="1:16" s="3" customFormat="1">
      <c r="A54" s="3" t="s">
        <v>92</v>
      </c>
      <c r="B54" s="3" t="s">
        <v>18</v>
      </c>
      <c r="C54" s="3" t="s">
        <v>202</v>
      </c>
      <c r="D54" s="5" t="s">
        <v>203</v>
      </c>
      <c r="G54" s="3" t="s">
        <v>107</v>
      </c>
      <c r="H54" s="14"/>
      <c r="I54" s="13">
        <v>2</v>
      </c>
      <c r="J54" s="3" t="s">
        <v>22</v>
      </c>
      <c r="K54" s="3" t="s">
        <v>204</v>
      </c>
      <c r="L54" s="7" t="s">
        <v>23</v>
      </c>
      <c r="M54" s="3" t="s">
        <v>51</v>
      </c>
      <c r="O54" s="3" t="s">
        <v>101</v>
      </c>
      <c r="P54" s="3" t="s">
        <v>205</v>
      </c>
    </row>
    <row r="55" spans="1:16" s="3" customFormat="1">
      <c r="A55" s="3" t="s">
        <v>92</v>
      </c>
      <c r="B55" s="3" t="s">
        <v>18</v>
      </c>
      <c r="C55" s="3" t="s">
        <v>206</v>
      </c>
      <c r="D55" s="5" t="s">
        <v>207</v>
      </c>
      <c r="G55" s="3" t="s">
        <v>107</v>
      </c>
      <c r="H55" s="14"/>
      <c r="I55" s="13">
        <v>1</v>
      </c>
      <c r="J55" s="3" t="s">
        <v>22</v>
      </c>
      <c r="K55" s="3" t="s">
        <v>208</v>
      </c>
      <c r="L55" s="7" t="s">
        <v>23</v>
      </c>
      <c r="M55" s="3" t="s">
        <v>51</v>
      </c>
      <c r="O55" s="3" t="s">
        <v>101</v>
      </c>
      <c r="P55" s="3" t="s">
        <v>209</v>
      </c>
    </row>
    <row r="56" spans="1:16" s="3" customFormat="1">
      <c r="A56" s="3" t="s">
        <v>92</v>
      </c>
      <c r="B56" s="3" t="s">
        <v>18</v>
      </c>
      <c r="C56" s="3" t="s">
        <v>210</v>
      </c>
      <c r="D56" s="5" t="s">
        <v>211</v>
      </c>
      <c r="G56" s="3" t="s">
        <v>107</v>
      </c>
      <c r="H56" s="14"/>
      <c r="I56" s="13">
        <v>1</v>
      </c>
      <c r="J56" s="3" t="s">
        <v>22</v>
      </c>
      <c r="K56" s="3" t="s">
        <v>208</v>
      </c>
      <c r="L56" s="7" t="s">
        <v>23</v>
      </c>
      <c r="M56" s="3" t="s">
        <v>51</v>
      </c>
      <c r="O56" s="3" t="s">
        <v>101</v>
      </c>
      <c r="P56" s="3" t="s">
        <v>212</v>
      </c>
    </row>
    <row r="57" spans="1:16" s="3" customFormat="1" ht="15.75">
      <c r="A57" s="3" t="s">
        <v>92</v>
      </c>
      <c r="B57" s="3" t="s">
        <v>18</v>
      </c>
      <c r="C57" s="3" t="s">
        <v>213</v>
      </c>
      <c r="D57" s="5" t="s">
        <v>214</v>
      </c>
      <c r="G57" s="3" t="s">
        <v>215</v>
      </c>
      <c r="H57" s="17" t="s">
        <v>216</v>
      </c>
      <c r="I57" s="11">
        <v>8</v>
      </c>
      <c r="J57" s="3" t="s">
        <v>22</v>
      </c>
      <c r="K57" s="3" t="s">
        <v>217</v>
      </c>
      <c r="L57" s="7" t="s">
        <v>23</v>
      </c>
      <c r="M57" s="3" t="s">
        <v>69</v>
      </c>
      <c r="N57" s="3">
        <v>6400</v>
      </c>
      <c r="O57" s="3" t="s">
        <v>218</v>
      </c>
      <c r="P57" s="3" t="s">
        <v>219</v>
      </c>
    </row>
    <row r="58" spans="1:16" s="3" customFormat="1" ht="12.75">
      <c r="A58" s="3" t="s">
        <v>92</v>
      </c>
      <c r="B58" s="3" t="s">
        <v>18</v>
      </c>
      <c r="C58" s="3" t="s">
        <v>220</v>
      </c>
      <c r="D58" s="5" t="s">
        <v>221</v>
      </c>
      <c r="G58" s="3" t="s">
        <v>222</v>
      </c>
      <c r="H58" s="3" t="s">
        <v>223</v>
      </c>
      <c r="I58" s="13">
        <v>6</v>
      </c>
      <c r="J58" s="3" t="s">
        <v>22</v>
      </c>
      <c r="K58" s="3" t="s">
        <v>224</v>
      </c>
      <c r="L58" s="7">
        <v>2</v>
      </c>
      <c r="M58" s="3" t="s">
        <v>69</v>
      </c>
      <c r="N58" s="3">
        <v>5000</v>
      </c>
      <c r="O58" s="3" t="s">
        <v>225</v>
      </c>
    </row>
    <row r="59" spans="1:16" s="3" customFormat="1" ht="12.75">
      <c r="A59" s="3" t="s">
        <v>92</v>
      </c>
      <c r="B59" s="3" t="s">
        <v>18</v>
      </c>
      <c r="C59" s="3" t="s">
        <v>226</v>
      </c>
      <c r="D59" s="5" t="s">
        <v>227</v>
      </c>
      <c r="G59" s="3" t="s">
        <v>222</v>
      </c>
      <c r="H59" s="3" t="s">
        <v>228</v>
      </c>
      <c r="I59" s="11">
        <v>1</v>
      </c>
      <c r="J59" s="3" t="s">
        <v>22</v>
      </c>
      <c r="K59" s="3" t="s">
        <v>229</v>
      </c>
      <c r="L59" s="7">
        <v>2</v>
      </c>
      <c r="M59" s="3" t="s">
        <v>69</v>
      </c>
      <c r="N59" s="3">
        <v>150</v>
      </c>
      <c r="O59" s="3" t="s">
        <v>225</v>
      </c>
    </row>
    <row r="60" spans="1:16" s="3" customFormat="1" ht="12.75">
      <c r="A60" s="3" t="s">
        <v>92</v>
      </c>
      <c r="B60" s="3" t="s">
        <v>18</v>
      </c>
      <c r="C60" s="3" t="s">
        <v>230</v>
      </c>
      <c r="D60" s="5" t="s">
        <v>231</v>
      </c>
      <c r="G60" s="3" t="s">
        <v>222</v>
      </c>
      <c r="H60" s="3" t="s">
        <v>232</v>
      </c>
      <c r="I60" s="13">
        <v>2</v>
      </c>
      <c r="J60" s="3" t="s">
        <v>22</v>
      </c>
      <c r="K60" s="3" t="s">
        <v>233</v>
      </c>
      <c r="L60" s="7">
        <v>2</v>
      </c>
      <c r="M60" s="3" t="s">
        <v>69</v>
      </c>
      <c r="N60" s="3">
        <v>1600</v>
      </c>
      <c r="O60" s="3" t="s">
        <v>234</v>
      </c>
    </row>
    <row r="61" spans="1:16" s="3" customFormat="1">
      <c r="A61" s="3" t="s">
        <v>92</v>
      </c>
      <c r="B61" s="3" t="s">
        <v>18</v>
      </c>
      <c r="C61" s="3" t="s">
        <v>235</v>
      </c>
      <c r="D61" s="5" t="s">
        <v>236</v>
      </c>
      <c r="G61" s="3" t="s">
        <v>107</v>
      </c>
      <c r="H61" s="14"/>
      <c r="I61" s="13">
        <v>1</v>
      </c>
      <c r="J61" s="3" t="s">
        <v>22</v>
      </c>
      <c r="K61" s="3" t="s">
        <v>237</v>
      </c>
      <c r="L61" s="7" t="s">
        <v>23</v>
      </c>
      <c r="M61" s="3" t="s">
        <v>51</v>
      </c>
      <c r="O61" s="3" t="s">
        <v>101</v>
      </c>
      <c r="P61" s="3" t="s">
        <v>238</v>
      </c>
    </row>
    <row r="62" spans="1:16" s="3" customFormat="1">
      <c r="A62" s="3" t="s">
        <v>92</v>
      </c>
      <c r="B62" s="3" t="s">
        <v>18</v>
      </c>
      <c r="C62" s="3" t="s">
        <v>239</v>
      </c>
      <c r="D62" s="5" t="s">
        <v>240</v>
      </c>
      <c r="G62" s="3" t="s">
        <v>107</v>
      </c>
      <c r="H62" s="14"/>
      <c r="I62" s="13">
        <v>2</v>
      </c>
      <c r="J62" s="3" t="s">
        <v>22</v>
      </c>
      <c r="K62" s="3" t="s">
        <v>126</v>
      </c>
      <c r="L62" s="7" t="s">
        <v>23</v>
      </c>
      <c r="M62" s="3" t="s">
        <v>51</v>
      </c>
      <c r="O62" s="3" t="s">
        <v>101</v>
      </c>
      <c r="P62" s="3" t="s">
        <v>241</v>
      </c>
    </row>
    <row r="63" spans="1:16" s="3" customFormat="1">
      <c r="A63" s="3" t="s">
        <v>92</v>
      </c>
      <c r="B63" s="3" t="s">
        <v>18</v>
      </c>
      <c r="C63" s="3" t="s">
        <v>242</v>
      </c>
      <c r="D63" s="5" t="s">
        <v>243</v>
      </c>
      <c r="G63" s="3" t="s">
        <v>107</v>
      </c>
      <c r="H63" s="14"/>
      <c r="I63" s="13">
        <v>4</v>
      </c>
      <c r="J63" s="3" t="s">
        <v>22</v>
      </c>
      <c r="K63" s="3" t="s">
        <v>244</v>
      </c>
      <c r="L63" s="7" t="s">
        <v>23</v>
      </c>
      <c r="M63" s="3" t="s">
        <v>51</v>
      </c>
      <c r="O63" s="3" t="s">
        <v>101</v>
      </c>
      <c r="P63" s="3" t="s">
        <v>245</v>
      </c>
    </row>
    <row r="64" spans="1:16" s="3" customFormat="1" ht="12.75">
      <c r="A64" s="3" t="s">
        <v>92</v>
      </c>
      <c r="B64" s="3" t="s">
        <v>18</v>
      </c>
      <c r="C64" s="3" t="s">
        <v>246</v>
      </c>
      <c r="D64" s="5" t="s">
        <v>247</v>
      </c>
      <c r="E64" s="3" t="s">
        <v>248</v>
      </c>
      <c r="F64" s="3" t="s">
        <v>249</v>
      </c>
      <c r="G64" s="3" t="s">
        <v>88</v>
      </c>
      <c r="H64" s="3" t="s">
        <v>250</v>
      </c>
      <c r="I64" s="11">
        <v>4420</v>
      </c>
      <c r="J64" s="3" t="s">
        <v>103</v>
      </c>
      <c r="L64" s="7" t="s">
        <v>23</v>
      </c>
      <c r="M64" s="3" t="s">
        <v>51</v>
      </c>
    </row>
    <row r="65" spans="1:71" s="3" customFormat="1" ht="12.75">
      <c r="A65" s="3" t="s">
        <v>92</v>
      </c>
      <c r="B65" s="3" t="s">
        <v>18</v>
      </c>
      <c r="C65" s="3" t="s">
        <v>251</v>
      </c>
      <c r="D65" s="5" t="s">
        <v>252</v>
      </c>
      <c r="E65" s="3" t="s">
        <v>253</v>
      </c>
      <c r="F65" s="3" t="s">
        <v>254</v>
      </c>
      <c r="G65" s="3" t="s">
        <v>255</v>
      </c>
      <c r="H65" s="3">
        <v>100181788</v>
      </c>
      <c r="I65" s="12">
        <v>120</v>
      </c>
      <c r="J65" s="3" t="s">
        <v>103</v>
      </c>
      <c r="K65" s="3" t="s">
        <v>256</v>
      </c>
      <c r="L65" s="7" t="s">
        <v>23</v>
      </c>
      <c r="M65" s="3" t="s">
        <v>51</v>
      </c>
      <c r="O65" s="8" t="s">
        <v>257</v>
      </c>
    </row>
    <row r="66" spans="1:71" s="3" customFormat="1">
      <c r="A66" s="3" t="s">
        <v>92</v>
      </c>
      <c r="B66" s="3" t="s">
        <v>18</v>
      </c>
      <c r="C66" s="3" t="s">
        <v>258</v>
      </c>
      <c r="D66" s="5" t="s">
        <v>259</v>
      </c>
      <c r="G66" s="3" t="s">
        <v>107</v>
      </c>
      <c r="H66" s="14"/>
      <c r="I66" s="13">
        <v>4</v>
      </c>
      <c r="J66" s="3" t="s">
        <v>22</v>
      </c>
      <c r="L66" s="7" t="s">
        <v>31</v>
      </c>
      <c r="M66" s="3" t="s">
        <v>51</v>
      </c>
      <c r="O66" s="3" t="s">
        <v>101</v>
      </c>
      <c r="P66" s="18" t="s">
        <v>260</v>
      </c>
    </row>
    <row r="67" spans="1:71" s="3" customFormat="1">
      <c r="A67" s="3" t="s">
        <v>92</v>
      </c>
      <c r="B67" s="3" t="s">
        <v>18</v>
      </c>
      <c r="C67" s="3" t="s">
        <v>261</v>
      </c>
      <c r="D67" s="5" t="s">
        <v>262</v>
      </c>
      <c r="G67" s="3" t="s">
        <v>107</v>
      </c>
      <c r="H67" s="14"/>
      <c r="I67" s="13">
        <v>20</v>
      </c>
      <c r="J67" s="3" t="s">
        <v>22</v>
      </c>
      <c r="L67" s="7" t="s">
        <v>23</v>
      </c>
      <c r="M67" s="3" t="s">
        <v>51</v>
      </c>
      <c r="O67" s="3" t="s">
        <v>101</v>
      </c>
      <c r="P67" s="3" t="s">
        <v>263</v>
      </c>
    </row>
    <row r="68" spans="1:71" s="3" customFormat="1">
      <c r="A68" s="3" t="s">
        <v>92</v>
      </c>
      <c r="B68" s="3" t="s">
        <v>18</v>
      </c>
      <c r="C68" s="3" t="s">
        <v>264</v>
      </c>
      <c r="D68" s="5" t="s">
        <v>265</v>
      </c>
      <c r="G68" s="3" t="s">
        <v>88</v>
      </c>
      <c r="H68" s="14" t="s">
        <v>266</v>
      </c>
      <c r="I68" s="11">
        <v>1</v>
      </c>
      <c r="J68" s="3" t="s">
        <v>22</v>
      </c>
      <c r="L68" s="7">
        <v>1</v>
      </c>
      <c r="M68" s="3" t="s">
        <v>51</v>
      </c>
    </row>
    <row r="69" spans="1:71" s="3" customFormat="1" ht="12.75">
      <c r="A69" s="3" t="s">
        <v>267</v>
      </c>
      <c r="B69" s="3" t="s">
        <v>18</v>
      </c>
      <c r="C69" s="3" t="s">
        <v>268</v>
      </c>
      <c r="D69" s="5" t="s">
        <v>269</v>
      </c>
      <c r="G69" s="3" t="s">
        <v>101</v>
      </c>
      <c r="H69" s="3" t="s">
        <v>270</v>
      </c>
      <c r="I69" s="11">
        <v>2</v>
      </c>
      <c r="J69" s="3" t="s">
        <v>271</v>
      </c>
      <c r="L69" s="7" t="s">
        <v>60</v>
      </c>
      <c r="M69" s="3" t="s">
        <v>51</v>
      </c>
      <c r="O69" s="3" t="s">
        <v>272</v>
      </c>
      <c r="P69" s="3" t="s">
        <v>273</v>
      </c>
    </row>
    <row r="70" spans="1:71" s="3" customFormat="1" ht="12.75">
      <c r="A70" s="3" t="s">
        <v>267</v>
      </c>
      <c r="B70" s="3" t="s">
        <v>18</v>
      </c>
      <c r="C70" s="3" t="s">
        <v>274</v>
      </c>
      <c r="D70" s="5" t="s">
        <v>275</v>
      </c>
      <c r="I70" s="12">
        <v>1</v>
      </c>
      <c r="J70" s="3" t="s">
        <v>22</v>
      </c>
      <c r="L70" s="7" t="s">
        <v>23</v>
      </c>
      <c r="M70" s="3" t="s">
        <v>51</v>
      </c>
      <c r="O70" s="3" t="s">
        <v>276</v>
      </c>
    </row>
    <row r="71" spans="1:71" s="3" customFormat="1" ht="12.75">
      <c r="A71" s="3" t="s">
        <v>267</v>
      </c>
      <c r="B71" s="3" t="s">
        <v>18</v>
      </c>
      <c r="C71" s="3" t="s">
        <v>277</v>
      </c>
      <c r="D71" s="5" t="s">
        <v>278</v>
      </c>
      <c r="G71" s="3" t="s">
        <v>95</v>
      </c>
      <c r="H71" s="3" t="s">
        <v>279</v>
      </c>
      <c r="I71" s="13">
        <v>6</v>
      </c>
      <c r="J71" s="3" t="s">
        <v>22</v>
      </c>
      <c r="L71" s="7" t="s">
        <v>23</v>
      </c>
      <c r="M71" s="3" t="s">
        <v>51</v>
      </c>
    </row>
    <row r="72" spans="1:71" s="3" customFormat="1">
      <c r="A72" s="3" t="s">
        <v>267</v>
      </c>
      <c r="B72" s="3" t="s">
        <v>18</v>
      </c>
      <c r="C72" s="3" t="s">
        <v>280</v>
      </c>
      <c r="D72" s="5" t="s">
        <v>281</v>
      </c>
      <c r="G72" s="3" t="s">
        <v>107</v>
      </c>
      <c r="H72" s="14"/>
      <c r="I72" s="13">
        <v>2</v>
      </c>
      <c r="J72" s="3" t="s">
        <v>22</v>
      </c>
      <c r="L72" s="7" t="s">
        <v>60</v>
      </c>
      <c r="M72" s="3" t="s">
        <v>51</v>
      </c>
      <c r="O72" s="3" t="s">
        <v>157</v>
      </c>
      <c r="P72" s="3" t="s">
        <v>282</v>
      </c>
    </row>
    <row r="73" spans="1:71" s="3" customFormat="1" ht="12.75">
      <c r="A73" s="3" t="s">
        <v>267</v>
      </c>
      <c r="B73" s="3" t="s">
        <v>18</v>
      </c>
      <c r="C73" s="3" t="s">
        <v>283</v>
      </c>
      <c r="D73" s="5" t="s">
        <v>284</v>
      </c>
      <c r="G73" s="3" t="s">
        <v>285</v>
      </c>
      <c r="I73" s="12">
        <v>2</v>
      </c>
      <c r="J73" s="3" t="s">
        <v>22</v>
      </c>
      <c r="L73" s="7" t="s">
        <v>286</v>
      </c>
      <c r="M73" s="3" t="s">
        <v>51</v>
      </c>
    </row>
    <row r="74" spans="1:71" s="3" customFormat="1" ht="12.75">
      <c r="A74" s="3" t="s">
        <v>267</v>
      </c>
      <c r="B74" s="3" t="s">
        <v>18</v>
      </c>
      <c r="C74" s="3" t="s">
        <v>287</v>
      </c>
      <c r="D74" s="5" t="s">
        <v>288</v>
      </c>
      <c r="G74" s="3" t="s">
        <v>289</v>
      </c>
      <c r="H74" s="3" t="s">
        <v>290</v>
      </c>
      <c r="I74" s="11">
        <v>7</v>
      </c>
      <c r="J74" s="3" t="s">
        <v>22</v>
      </c>
      <c r="K74" s="3" t="s">
        <v>291</v>
      </c>
      <c r="L74" s="7" t="s">
        <v>31</v>
      </c>
      <c r="M74" s="3" t="s">
        <v>69</v>
      </c>
      <c r="N74" s="3">
        <v>5000</v>
      </c>
      <c r="O74" s="3" t="s">
        <v>292</v>
      </c>
    </row>
    <row r="75" spans="1:71" s="19" customFormat="1" ht="12.75">
      <c r="A75" s="3" t="s">
        <v>267</v>
      </c>
      <c r="B75" s="3" t="s">
        <v>18</v>
      </c>
      <c r="C75" s="3" t="s">
        <v>293</v>
      </c>
      <c r="D75" s="5" t="s">
        <v>294</v>
      </c>
      <c r="E75" s="3"/>
      <c r="F75" s="3"/>
      <c r="G75" s="3" t="s">
        <v>285</v>
      </c>
      <c r="H75" s="3"/>
      <c r="I75" s="12">
        <v>1</v>
      </c>
      <c r="J75" s="3" t="s">
        <v>22</v>
      </c>
      <c r="K75" s="3" t="s">
        <v>126</v>
      </c>
      <c r="L75" s="7" t="s">
        <v>31</v>
      </c>
      <c r="M75" s="3" t="s">
        <v>51</v>
      </c>
      <c r="N75" s="3"/>
      <c r="O75" s="3" t="s">
        <v>295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s="3" customFormat="1" ht="12.75">
      <c r="A76" s="3" t="s">
        <v>267</v>
      </c>
      <c r="B76" s="3" t="s">
        <v>18</v>
      </c>
      <c r="C76" s="3" t="s">
        <v>296</v>
      </c>
      <c r="D76" s="5" t="s">
        <v>297</v>
      </c>
      <c r="E76" s="3" t="s">
        <v>63</v>
      </c>
      <c r="G76" s="3" t="s">
        <v>63</v>
      </c>
      <c r="I76" s="12">
        <v>1</v>
      </c>
      <c r="J76" s="3" t="s">
        <v>22</v>
      </c>
      <c r="L76" s="7" t="s">
        <v>286</v>
      </c>
      <c r="M76" s="3" t="s">
        <v>51</v>
      </c>
      <c r="N76" s="3" t="s">
        <v>298</v>
      </c>
    </row>
    <row r="77" spans="1:71" s="3" customFormat="1" ht="12.75">
      <c r="A77" s="3" t="s">
        <v>267</v>
      </c>
      <c r="B77" s="3" t="s">
        <v>18</v>
      </c>
      <c r="C77" s="20" t="s">
        <v>299</v>
      </c>
      <c r="D77" s="5" t="s">
        <v>300</v>
      </c>
      <c r="E77" s="3" t="s">
        <v>301</v>
      </c>
      <c r="I77" s="12">
        <v>1</v>
      </c>
      <c r="J77" s="3" t="s">
        <v>22</v>
      </c>
      <c r="K77" s="3" t="s">
        <v>302</v>
      </c>
      <c r="L77" s="7" t="s">
        <v>286</v>
      </c>
      <c r="M77" s="3" t="s">
        <v>24</v>
      </c>
    </row>
    <row r="78" spans="1:71" s="3" customFormat="1" ht="12.75">
      <c r="A78" s="3" t="s">
        <v>267</v>
      </c>
      <c r="B78" s="3" t="s">
        <v>18</v>
      </c>
      <c r="C78" s="20" t="s">
        <v>303</v>
      </c>
      <c r="D78" s="5" t="s">
        <v>304</v>
      </c>
      <c r="I78" s="12">
        <v>1</v>
      </c>
      <c r="J78" s="3" t="s">
        <v>22</v>
      </c>
      <c r="L78" s="7">
        <v>4</v>
      </c>
      <c r="M78" s="3" t="s">
        <v>69</v>
      </c>
      <c r="O78" s="3" t="s">
        <v>305</v>
      </c>
    </row>
    <row r="79" spans="1:71" s="3" customFormat="1" ht="12.75">
      <c r="A79" s="3" t="s">
        <v>267</v>
      </c>
      <c r="B79" s="3" t="s">
        <v>18</v>
      </c>
      <c r="C79" s="3" t="s">
        <v>306</v>
      </c>
      <c r="D79" s="5" t="s">
        <v>307</v>
      </c>
      <c r="G79" s="3" t="s">
        <v>308</v>
      </c>
      <c r="H79" s="3" t="s">
        <v>309</v>
      </c>
      <c r="I79" s="13">
        <v>4</v>
      </c>
      <c r="J79" s="3" t="s">
        <v>22</v>
      </c>
      <c r="L79" s="7" t="s">
        <v>286</v>
      </c>
      <c r="M79" s="3" t="s">
        <v>51</v>
      </c>
      <c r="O79" s="3" t="s">
        <v>98</v>
      </c>
    </row>
    <row r="80" spans="1:71" s="3" customFormat="1" ht="12.75">
      <c r="A80" s="3" t="s">
        <v>267</v>
      </c>
      <c r="B80" s="3" t="s">
        <v>18</v>
      </c>
      <c r="C80" s="3" t="s">
        <v>310</v>
      </c>
      <c r="D80" s="5" t="s">
        <v>311</v>
      </c>
      <c r="G80" s="3" t="s">
        <v>308</v>
      </c>
      <c r="H80" s="3" t="s">
        <v>312</v>
      </c>
      <c r="I80" s="13">
        <v>4</v>
      </c>
      <c r="J80" s="3" t="s">
        <v>22</v>
      </c>
      <c r="L80" s="7" t="s">
        <v>286</v>
      </c>
      <c r="M80" s="3" t="s">
        <v>51</v>
      </c>
      <c r="O80" s="3" t="s">
        <v>98</v>
      </c>
    </row>
    <row r="81" spans="1:15" s="3" customFormat="1" ht="12.75">
      <c r="A81" s="3" t="s">
        <v>267</v>
      </c>
      <c r="B81" s="3" t="s">
        <v>18</v>
      </c>
      <c r="C81" s="20" t="s">
        <v>313</v>
      </c>
      <c r="D81" s="5" t="s">
        <v>314</v>
      </c>
      <c r="G81" s="3" t="s">
        <v>308</v>
      </c>
      <c r="H81" s="3" t="s">
        <v>315</v>
      </c>
      <c r="I81" s="13">
        <v>2</v>
      </c>
      <c r="J81" s="3" t="s">
        <v>22</v>
      </c>
      <c r="L81" s="7" t="s">
        <v>286</v>
      </c>
      <c r="M81" s="3" t="s">
        <v>51</v>
      </c>
      <c r="O81" s="3" t="s">
        <v>98</v>
      </c>
    </row>
    <row r="82" spans="1:15" s="3" customFormat="1" ht="12.75">
      <c r="A82" s="3" t="s">
        <v>267</v>
      </c>
      <c r="B82" s="3" t="s">
        <v>18</v>
      </c>
      <c r="C82" s="3" t="s">
        <v>316</v>
      </c>
      <c r="D82" s="5" t="s">
        <v>317</v>
      </c>
      <c r="G82" s="3" t="s">
        <v>318</v>
      </c>
      <c r="H82" s="3" t="s">
        <v>319</v>
      </c>
      <c r="I82" s="13">
        <v>2</v>
      </c>
      <c r="J82" s="3" t="s">
        <v>22</v>
      </c>
      <c r="K82" s="3" t="s">
        <v>320</v>
      </c>
      <c r="L82" s="7" t="s">
        <v>321</v>
      </c>
      <c r="M82" s="3" t="s">
        <v>69</v>
      </c>
      <c r="N82" s="3">
        <v>2000</v>
      </c>
      <c r="O82" s="3" t="s">
        <v>322</v>
      </c>
    </row>
    <row r="83" spans="1:15" s="3" customFormat="1" ht="12.75">
      <c r="A83" s="3" t="s">
        <v>267</v>
      </c>
      <c r="B83" s="3" t="s">
        <v>18</v>
      </c>
      <c r="C83" s="3" t="s">
        <v>323</v>
      </c>
      <c r="D83" s="5" t="s">
        <v>324</v>
      </c>
      <c r="G83" s="3" t="s">
        <v>318</v>
      </c>
      <c r="H83" s="3" t="s">
        <v>325</v>
      </c>
      <c r="I83" s="13">
        <v>2</v>
      </c>
      <c r="J83" s="3" t="s">
        <v>22</v>
      </c>
      <c r="K83" s="3" t="s">
        <v>320</v>
      </c>
      <c r="L83" s="7" t="s">
        <v>23</v>
      </c>
      <c r="M83" s="3" t="s">
        <v>69</v>
      </c>
      <c r="N83" s="3">
        <v>2000</v>
      </c>
      <c r="O83" s="3" t="s">
        <v>326</v>
      </c>
    </row>
    <row r="84" spans="1:15" s="3" customFormat="1" ht="12.75">
      <c r="A84" s="3" t="s">
        <v>267</v>
      </c>
      <c r="B84" s="3" t="s">
        <v>18</v>
      </c>
      <c r="C84" s="3" t="s">
        <v>327</v>
      </c>
      <c r="D84" s="5" t="s">
        <v>328</v>
      </c>
      <c r="G84" s="3" t="s">
        <v>329</v>
      </c>
      <c r="H84" s="3" t="s">
        <v>330</v>
      </c>
      <c r="I84" s="13">
        <v>11</v>
      </c>
      <c r="J84" s="3" t="s">
        <v>22</v>
      </c>
      <c r="L84" s="7" t="s">
        <v>31</v>
      </c>
      <c r="M84" s="3" t="s">
        <v>24</v>
      </c>
      <c r="N84" s="3">
        <f>11*700</f>
        <v>7700</v>
      </c>
      <c r="O84" s="3" t="s">
        <v>331</v>
      </c>
    </row>
    <row r="85" spans="1:15" s="3" customFormat="1" ht="12.75">
      <c r="A85" s="3" t="s">
        <v>267</v>
      </c>
      <c r="B85" s="3" t="s">
        <v>18</v>
      </c>
      <c r="C85" s="3" t="s">
        <v>332</v>
      </c>
      <c r="D85" s="5" t="s">
        <v>333</v>
      </c>
      <c r="E85" s="3" t="s">
        <v>334</v>
      </c>
      <c r="F85" s="3">
        <v>51004</v>
      </c>
      <c r="G85" s="3" t="s">
        <v>335</v>
      </c>
      <c r="H85" s="3">
        <v>305008</v>
      </c>
      <c r="I85" s="11">
        <v>0.1</v>
      </c>
      <c r="J85" s="3" t="s">
        <v>271</v>
      </c>
      <c r="L85" s="7">
        <v>1</v>
      </c>
      <c r="M85" s="3" t="s">
        <v>51</v>
      </c>
    </row>
    <row r="86" spans="1:15" s="3" customFormat="1" ht="12.75">
      <c r="A86" s="3" t="s">
        <v>267</v>
      </c>
      <c r="B86" s="3" t="s">
        <v>18</v>
      </c>
      <c r="C86" s="3" t="s">
        <v>336</v>
      </c>
      <c r="D86" s="5" t="s">
        <v>337</v>
      </c>
      <c r="E86" s="3" t="s">
        <v>338</v>
      </c>
      <c r="I86" s="12">
        <v>1</v>
      </c>
      <c r="J86" s="3" t="s">
        <v>22</v>
      </c>
      <c r="L86" s="7">
        <v>4</v>
      </c>
      <c r="M86" s="3" t="s">
        <v>51</v>
      </c>
    </row>
    <row r="87" spans="1:15" s="3" customFormat="1" ht="12.75">
      <c r="A87" s="3" t="s">
        <v>267</v>
      </c>
      <c r="B87" s="3" t="s">
        <v>18</v>
      </c>
      <c r="C87" s="3" t="s">
        <v>339</v>
      </c>
      <c r="D87" s="5" t="s">
        <v>340</v>
      </c>
      <c r="E87" s="3" t="s">
        <v>338</v>
      </c>
      <c r="I87" s="12">
        <v>1</v>
      </c>
      <c r="J87" s="3" t="s">
        <v>22</v>
      </c>
      <c r="L87" s="7">
        <v>4</v>
      </c>
      <c r="M87" s="3" t="s">
        <v>51</v>
      </c>
    </row>
    <row r="88" spans="1:15" s="3" customFormat="1" ht="12.75">
      <c r="A88" s="3" t="s">
        <v>267</v>
      </c>
      <c r="B88" s="3" t="s">
        <v>18</v>
      </c>
      <c r="C88" s="3" t="s">
        <v>341</v>
      </c>
      <c r="D88" s="5" t="s">
        <v>342</v>
      </c>
      <c r="E88" s="3" t="s">
        <v>338</v>
      </c>
      <c r="I88" s="12">
        <v>1</v>
      </c>
      <c r="J88" s="3" t="s">
        <v>22</v>
      </c>
      <c r="L88" s="7">
        <v>4</v>
      </c>
      <c r="M88" s="3" t="s">
        <v>51</v>
      </c>
    </row>
    <row r="89" spans="1:15" s="3" customFormat="1" ht="12.75">
      <c r="A89" s="3" t="s">
        <v>267</v>
      </c>
      <c r="B89" s="3" t="s">
        <v>18</v>
      </c>
      <c r="C89" s="3" t="s">
        <v>343</v>
      </c>
      <c r="D89" s="5" t="s">
        <v>344</v>
      </c>
      <c r="E89" s="3" t="s">
        <v>338</v>
      </c>
      <c r="I89" s="12">
        <v>1</v>
      </c>
      <c r="J89" s="3" t="s">
        <v>22</v>
      </c>
      <c r="L89" s="7">
        <v>4</v>
      </c>
      <c r="M89" s="3" t="s">
        <v>51</v>
      </c>
    </row>
    <row r="90" spans="1:15" s="3" customFormat="1" ht="12.75">
      <c r="A90" s="3" t="s">
        <v>267</v>
      </c>
      <c r="B90" s="3" t="s">
        <v>18</v>
      </c>
      <c r="C90" s="3" t="s">
        <v>345</v>
      </c>
      <c r="D90" s="5" t="s">
        <v>346</v>
      </c>
      <c r="E90" s="3" t="s">
        <v>338</v>
      </c>
      <c r="I90" s="12">
        <v>1</v>
      </c>
      <c r="J90" s="3" t="s">
        <v>22</v>
      </c>
      <c r="L90" s="7">
        <v>4</v>
      </c>
      <c r="M90" s="3" t="s">
        <v>51</v>
      </c>
    </row>
    <row r="91" spans="1:15" s="3" customFormat="1" ht="12.75">
      <c r="A91" s="3" t="s">
        <v>267</v>
      </c>
      <c r="B91" s="3" t="s">
        <v>18</v>
      </c>
      <c r="C91" s="3" t="s">
        <v>347</v>
      </c>
      <c r="D91" s="5" t="s">
        <v>348</v>
      </c>
      <c r="E91" s="3" t="s">
        <v>349</v>
      </c>
      <c r="I91" s="12">
        <v>7</v>
      </c>
      <c r="J91" s="3" t="s">
        <v>22</v>
      </c>
      <c r="L91" s="7">
        <v>3</v>
      </c>
      <c r="M91" s="3" t="s">
        <v>51</v>
      </c>
    </row>
    <row r="92" spans="1:15" s="3" customFormat="1" ht="12.75">
      <c r="A92" s="3" t="s">
        <v>267</v>
      </c>
      <c r="B92" s="3" t="s">
        <v>18</v>
      </c>
      <c r="C92" s="3" t="s">
        <v>350</v>
      </c>
      <c r="D92" s="5" t="s">
        <v>351</v>
      </c>
      <c r="E92" s="3" t="s">
        <v>349</v>
      </c>
      <c r="I92" s="12">
        <v>1</v>
      </c>
      <c r="J92" s="3" t="s">
        <v>22</v>
      </c>
      <c r="L92" s="7">
        <v>3</v>
      </c>
      <c r="M92" s="3" t="s">
        <v>51</v>
      </c>
    </row>
    <row r="93" spans="1:15" s="3" customFormat="1" ht="12.75">
      <c r="A93" s="3" t="s">
        <v>267</v>
      </c>
      <c r="B93" s="3" t="s">
        <v>18</v>
      </c>
      <c r="C93" s="3" t="s">
        <v>352</v>
      </c>
      <c r="D93" s="5" t="s">
        <v>353</v>
      </c>
      <c r="E93" s="3" t="s">
        <v>349</v>
      </c>
      <c r="I93" s="12">
        <v>2</v>
      </c>
      <c r="J93" s="3" t="s">
        <v>22</v>
      </c>
      <c r="L93" s="7">
        <v>3</v>
      </c>
      <c r="M93" s="3" t="s">
        <v>51</v>
      </c>
    </row>
    <row r="94" spans="1:15" s="3" customFormat="1" ht="12.75">
      <c r="A94" s="3" t="s">
        <v>267</v>
      </c>
      <c r="B94" s="3" t="s">
        <v>18</v>
      </c>
      <c r="C94" s="3" t="s">
        <v>354</v>
      </c>
      <c r="D94" s="5" t="s">
        <v>355</v>
      </c>
      <c r="E94" s="3" t="s">
        <v>349</v>
      </c>
      <c r="I94" s="12">
        <v>2</v>
      </c>
      <c r="J94" s="3" t="s">
        <v>22</v>
      </c>
      <c r="L94" s="7">
        <v>3</v>
      </c>
      <c r="M94" s="3" t="s">
        <v>51</v>
      </c>
    </row>
    <row r="95" spans="1:15" s="3" customFormat="1" ht="12.75">
      <c r="A95" s="3" t="s">
        <v>356</v>
      </c>
      <c r="B95" s="3" t="s">
        <v>18</v>
      </c>
      <c r="C95" s="20" t="s">
        <v>357</v>
      </c>
      <c r="D95" s="5" t="s">
        <v>358</v>
      </c>
      <c r="E95" s="3" t="s">
        <v>359</v>
      </c>
      <c r="I95" s="11">
        <v>4</v>
      </c>
      <c r="J95" s="3" t="s">
        <v>22</v>
      </c>
      <c r="L95" s="7">
        <v>4</v>
      </c>
      <c r="M95" s="3" t="s">
        <v>360</v>
      </c>
    </row>
    <row r="96" spans="1:15" s="3" customFormat="1" ht="12.75">
      <c r="A96" s="3" t="s">
        <v>356</v>
      </c>
      <c r="B96" s="3" t="s">
        <v>18</v>
      </c>
      <c r="C96" s="3" t="s">
        <v>361</v>
      </c>
      <c r="D96" s="5" t="s">
        <v>362</v>
      </c>
      <c r="E96" s="3" t="s">
        <v>63</v>
      </c>
      <c r="G96" s="3" t="s">
        <v>63</v>
      </c>
      <c r="H96" s="3" t="s">
        <v>363</v>
      </c>
      <c r="I96" s="11">
        <v>3</v>
      </c>
      <c r="J96" s="3" t="s">
        <v>22</v>
      </c>
      <c r="L96" s="7">
        <v>4</v>
      </c>
      <c r="M96" s="3" t="s">
        <v>360</v>
      </c>
    </row>
    <row r="97" spans="1:13" s="3" customFormat="1" ht="12.75">
      <c r="A97" s="3" t="s">
        <v>356</v>
      </c>
      <c r="B97" s="3" t="s">
        <v>18</v>
      </c>
      <c r="C97" s="3" t="s">
        <v>364</v>
      </c>
      <c r="D97" s="5" t="s">
        <v>365</v>
      </c>
      <c r="E97" s="3" t="s">
        <v>63</v>
      </c>
      <c r="G97" s="3" t="s">
        <v>63</v>
      </c>
      <c r="H97" s="3" t="s">
        <v>366</v>
      </c>
      <c r="I97" s="11">
        <v>5</v>
      </c>
      <c r="J97" s="3" t="s">
        <v>22</v>
      </c>
      <c r="L97" s="7">
        <v>4</v>
      </c>
      <c r="M97" s="3" t="s">
        <v>360</v>
      </c>
    </row>
    <row r="98" spans="1:13" s="3" customFormat="1" ht="12.75">
      <c r="A98" s="3" t="s">
        <v>356</v>
      </c>
      <c r="B98" s="3" t="s">
        <v>18</v>
      </c>
      <c r="C98" s="20" t="s">
        <v>367</v>
      </c>
      <c r="D98" s="5" t="s">
        <v>368</v>
      </c>
      <c r="E98" s="3" t="s">
        <v>63</v>
      </c>
      <c r="G98" s="3" t="s">
        <v>63</v>
      </c>
      <c r="H98" s="3" t="s">
        <v>369</v>
      </c>
      <c r="I98" s="11">
        <v>2</v>
      </c>
      <c r="J98" s="3" t="s">
        <v>22</v>
      </c>
      <c r="L98" s="7">
        <v>4</v>
      </c>
      <c r="M98" s="3" t="s">
        <v>360</v>
      </c>
    </row>
    <row r="99" spans="1:13" s="3" customFormat="1" ht="12.75">
      <c r="A99" s="3" t="s">
        <v>356</v>
      </c>
      <c r="B99" s="3" t="s">
        <v>18</v>
      </c>
      <c r="C99" s="3" t="s">
        <v>370</v>
      </c>
      <c r="D99" s="5" t="s">
        <v>371</v>
      </c>
      <c r="E99" s="3" t="s">
        <v>63</v>
      </c>
      <c r="G99" s="3" t="s">
        <v>63</v>
      </c>
      <c r="I99" s="11">
        <v>1</v>
      </c>
      <c r="J99" s="3" t="s">
        <v>22</v>
      </c>
      <c r="L99" s="7">
        <v>4</v>
      </c>
      <c r="M99" s="3" t="s">
        <v>360</v>
      </c>
    </row>
    <row r="100" spans="1:13" s="3" customFormat="1" ht="12.75">
      <c r="A100" s="3" t="s">
        <v>356</v>
      </c>
      <c r="B100" s="3" t="s">
        <v>18</v>
      </c>
      <c r="C100" s="3" t="s">
        <v>372</v>
      </c>
      <c r="D100" s="5" t="s">
        <v>373</v>
      </c>
      <c r="E100" s="3" t="s">
        <v>63</v>
      </c>
      <c r="G100" s="3" t="s">
        <v>63</v>
      </c>
      <c r="I100" s="11">
        <v>1</v>
      </c>
      <c r="J100" s="3" t="s">
        <v>22</v>
      </c>
      <c r="L100" s="7">
        <v>4</v>
      </c>
      <c r="M100" s="3" t="s">
        <v>360</v>
      </c>
    </row>
    <row r="101" spans="1:13" s="3" customFormat="1" ht="12.75">
      <c r="A101" s="3" t="s">
        <v>356</v>
      </c>
      <c r="B101" s="3" t="s">
        <v>18</v>
      </c>
      <c r="C101" s="3" t="s">
        <v>374</v>
      </c>
      <c r="D101" s="5" t="s">
        <v>375</v>
      </c>
      <c r="E101" s="3" t="s">
        <v>63</v>
      </c>
      <c r="G101" s="3" t="s">
        <v>63</v>
      </c>
      <c r="I101" s="11">
        <v>4</v>
      </c>
      <c r="J101" s="3" t="s">
        <v>22</v>
      </c>
      <c r="L101" s="7">
        <v>4</v>
      </c>
      <c r="M101" s="3" t="s">
        <v>360</v>
      </c>
    </row>
    <row r="102" spans="1:13" s="3" customFormat="1" ht="12.75">
      <c r="A102" s="3" t="s">
        <v>356</v>
      </c>
      <c r="B102" s="3" t="s">
        <v>18</v>
      </c>
      <c r="C102" s="3" t="s">
        <v>376</v>
      </c>
      <c r="D102" s="5" t="s">
        <v>377</v>
      </c>
      <c r="E102" s="3" t="s">
        <v>63</v>
      </c>
      <c r="G102" s="3" t="s">
        <v>63</v>
      </c>
      <c r="H102" s="3" t="s">
        <v>378</v>
      </c>
      <c r="I102" s="11">
        <v>1</v>
      </c>
      <c r="J102" s="3" t="s">
        <v>22</v>
      </c>
      <c r="L102" s="7">
        <v>4</v>
      </c>
      <c r="M102" s="3" t="s">
        <v>360</v>
      </c>
    </row>
    <row r="103" spans="1:13" s="3" customFormat="1" ht="12.75">
      <c r="A103" s="3" t="s">
        <v>356</v>
      </c>
      <c r="B103" s="3" t="s">
        <v>18</v>
      </c>
      <c r="C103" s="3" t="s">
        <v>379</v>
      </c>
      <c r="D103" s="5" t="s">
        <v>380</v>
      </c>
      <c r="E103" s="3" t="s">
        <v>63</v>
      </c>
      <c r="G103" s="3" t="s">
        <v>63</v>
      </c>
      <c r="I103" s="11">
        <v>1</v>
      </c>
      <c r="J103" s="3" t="s">
        <v>22</v>
      </c>
      <c r="L103" s="7">
        <v>4</v>
      </c>
      <c r="M103" s="3" t="s">
        <v>360</v>
      </c>
    </row>
    <row r="104" spans="1:13" s="3" customFormat="1" ht="12.75">
      <c r="A104" s="3" t="s">
        <v>356</v>
      </c>
      <c r="B104" s="3" t="s">
        <v>18</v>
      </c>
      <c r="C104" s="3" t="s">
        <v>381</v>
      </c>
      <c r="D104" s="5" t="s">
        <v>382</v>
      </c>
      <c r="E104" s="3" t="s">
        <v>63</v>
      </c>
      <c r="G104" s="3" t="s">
        <v>63</v>
      </c>
      <c r="I104" s="11">
        <v>1</v>
      </c>
      <c r="J104" s="3" t="s">
        <v>22</v>
      </c>
      <c r="K104" s="3" t="s">
        <v>126</v>
      </c>
      <c r="L104" s="7">
        <v>4</v>
      </c>
      <c r="M104" s="3" t="s">
        <v>360</v>
      </c>
    </row>
    <row r="105" spans="1:13" s="3" customFormat="1" ht="12.75">
      <c r="A105" s="3" t="s">
        <v>356</v>
      </c>
      <c r="B105" s="3" t="s">
        <v>18</v>
      </c>
      <c r="C105" s="3" t="s">
        <v>383</v>
      </c>
      <c r="D105" s="5" t="s">
        <v>384</v>
      </c>
      <c r="E105" s="3" t="s">
        <v>63</v>
      </c>
      <c r="G105" s="3" t="s">
        <v>63</v>
      </c>
      <c r="I105" s="11">
        <v>1</v>
      </c>
      <c r="J105" s="3" t="s">
        <v>22</v>
      </c>
      <c r="K105" s="3" t="s">
        <v>126</v>
      </c>
      <c r="L105" s="7">
        <v>4</v>
      </c>
      <c r="M105" s="3" t="s">
        <v>360</v>
      </c>
    </row>
    <row r="106" spans="1:13" s="3" customFormat="1" ht="12.75">
      <c r="A106" s="3" t="s">
        <v>356</v>
      </c>
      <c r="B106" s="3" t="s">
        <v>18</v>
      </c>
      <c r="C106" s="3" t="s">
        <v>385</v>
      </c>
      <c r="D106" s="5" t="s">
        <v>386</v>
      </c>
      <c r="E106" s="3" t="s">
        <v>63</v>
      </c>
      <c r="G106" s="3" t="s">
        <v>63</v>
      </c>
      <c r="I106" s="11">
        <v>1</v>
      </c>
      <c r="J106" s="3" t="s">
        <v>22</v>
      </c>
      <c r="K106" s="3" t="s">
        <v>126</v>
      </c>
      <c r="L106" s="7">
        <v>4</v>
      </c>
      <c r="M106" s="3" t="s">
        <v>360</v>
      </c>
    </row>
    <row r="107" spans="1:13" s="3" customFormat="1" ht="12.75">
      <c r="A107" s="3" t="s">
        <v>356</v>
      </c>
      <c r="B107" s="3" t="s">
        <v>18</v>
      </c>
      <c r="C107" s="3" t="s">
        <v>387</v>
      </c>
      <c r="D107" s="5" t="s">
        <v>388</v>
      </c>
      <c r="E107" s="3" t="s">
        <v>63</v>
      </c>
      <c r="G107" s="3" t="s">
        <v>63</v>
      </c>
      <c r="I107" s="11">
        <v>1</v>
      </c>
      <c r="J107" s="3" t="s">
        <v>22</v>
      </c>
      <c r="K107" s="3" t="s">
        <v>126</v>
      </c>
      <c r="L107" s="7">
        <v>4</v>
      </c>
      <c r="M107" s="3" t="s">
        <v>360</v>
      </c>
    </row>
    <row r="108" spans="1:13" s="3" customFormat="1" ht="12.75">
      <c r="A108" s="3" t="s">
        <v>356</v>
      </c>
      <c r="B108" s="3" t="s">
        <v>18</v>
      </c>
      <c r="C108" s="3" t="s">
        <v>389</v>
      </c>
      <c r="D108" s="5" t="s">
        <v>390</v>
      </c>
      <c r="E108" s="3" t="s">
        <v>63</v>
      </c>
      <c r="G108" s="3" t="s">
        <v>63</v>
      </c>
      <c r="I108" s="11">
        <v>1</v>
      </c>
      <c r="J108" s="3" t="s">
        <v>22</v>
      </c>
      <c r="K108" s="3" t="s">
        <v>126</v>
      </c>
      <c r="L108" s="7">
        <v>4</v>
      </c>
      <c r="M108" s="3" t="s">
        <v>360</v>
      </c>
    </row>
    <row r="109" spans="1:13" s="3" customFormat="1" ht="12.75">
      <c r="A109" s="3" t="s">
        <v>356</v>
      </c>
      <c r="B109" s="3" t="s">
        <v>18</v>
      </c>
      <c r="C109" s="3" t="s">
        <v>391</v>
      </c>
      <c r="D109" s="5" t="s">
        <v>392</v>
      </c>
      <c r="E109" s="3" t="s">
        <v>63</v>
      </c>
      <c r="G109" s="3" t="s">
        <v>63</v>
      </c>
      <c r="I109" s="11">
        <v>1</v>
      </c>
      <c r="J109" s="3" t="s">
        <v>22</v>
      </c>
      <c r="L109" s="7">
        <v>4</v>
      </c>
      <c r="M109" s="3" t="s">
        <v>360</v>
      </c>
    </row>
    <row r="110" spans="1:13" s="3" customFormat="1" ht="12.75">
      <c r="A110" s="3" t="s">
        <v>356</v>
      </c>
      <c r="B110" s="3" t="s">
        <v>18</v>
      </c>
      <c r="C110" s="3" t="s">
        <v>393</v>
      </c>
      <c r="D110" s="5" t="s">
        <v>394</v>
      </c>
      <c r="E110" s="3" t="s">
        <v>63</v>
      </c>
      <c r="G110" s="3" t="s">
        <v>63</v>
      </c>
      <c r="H110" s="3" t="s">
        <v>395</v>
      </c>
      <c r="I110" s="11">
        <v>1</v>
      </c>
      <c r="J110" s="3" t="s">
        <v>22</v>
      </c>
      <c r="L110" s="7">
        <v>4</v>
      </c>
      <c r="M110" s="3" t="s">
        <v>360</v>
      </c>
    </row>
    <row r="111" spans="1:13" s="3" customFormat="1" ht="12.75">
      <c r="A111" s="3" t="s">
        <v>356</v>
      </c>
      <c r="B111" s="3" t="s">
        <v>18</v>
      </c>
      <c r="C111" s="3" t="s">
        <v>396</v>
      </c>
      <c r="D111" s="5" t="s">
        <v>397</v>
      </c>
      <c r="E111" s="3" t="s">
        <v>63</v>
      </c>
      <c r="G111" s="3" t="s">
        <v>63</v>
      </c>
      <c r="H111" s="3" t="s">
        <v>398</v>
      </c>
      <c r="I111" s="11">
        <v>1</v>
      </c>
      <c r="J111" s="3" t="s">
        <v>22</v>
      </c>
      <c r="L111" s="7">
        <v>4</v>
      </c>
      <c r="M111" s="3" t="s">
        <v>360</v>
      </c>
    </row>
    <row r="112" spans="1:13" s="3" customFormat="1" ht="12.75">
      <c r="A112" s="3" t="s">
        <v>356</v>
      </c>
      <c r="B112" s="3" t="s">
        <v>18</v>
      </c>
      <c r="C112" s="3" t="s">
        <v>399</v>
      </c>
      <c r="D112" s="5" t="s">
        <v>400</v>
      </c>
      <c r="E112" s="3" t="s">
        <v>63</v>
      </c>
      <c r="G112" s="3" t="s">
        <v>63</v>
      </c>
      <c r="H112" s="3" t="s">
        <v>401</v>
      </c>
      <c r="I112" s="11">
        <v>1</v>
      </c>
      <c r="J112" s="3" t="s">
        <v>22</v>
      </c>
      <c r="L112" s="7">
        <v>4</v>
      </c>
      <c r="M112" s="3" t="s">
        <v>360</v>
      </c>
    </row>
    <row r="113" spans="1:16" s="3" customFormat="1" ht="12.75">
      <c r="A113" s="3" t="s">
        <v>356</v>
      </c>
      <c r="B113" s="3" t="s">
        <v>18</v>
      </c>
      <c r="C113" s="3" t="s">
        <v>402</v>
      </c>
      <c r="D113" s="5" t="s">
        <v>403</v>
      </c>
      <c r="E113" s="3" t="s">
        <v>63</v>
      </c>
      <c r="G113" s="3" t="s">
        <v>63</v>
      </c>
      <c r="H113" s="3" t="s">
        <v>404</v>
      </c>
      <c r="I113" s="11">
        <v>1</v>
      </c>
      <c r="J113" s="3" t="s">
        <v>22</v>
      </c>
      <c r="L113" s="7">
        <v>4</v>
      </c>
      <c r="M113" s="3" t="s">
        <v>360</v>
      </c>
    </row>
    <row r="114" spans="1:16" s="3" customFormat="1" ht="12.75">
      <c r="A114" s="3" t="s">
        <v>356</v>
      </c>
      <c r="B114" s="3" t="s">
        <v>18</v>
      </c>
      <c r="C114" s="3" t="s">
        <v>405</v>
      </c>
      <c r="D114" s="5" t="s">
        <v>406</v>
      </c>
      <c r="E114" s="3" t="s">
        <v>63</v>
      </c>
      <c r="G114" s="3" t="s">
        <v>63</v>
      </c>
      <c r="H114" s="3" t="s">
        <v>407</v>
      </c>
      <c r="I114" s="11">
        <v>1</v>
      </c>
      <c r="J114" s="3" t="s">
        <v>22</v>
      </c>
      <c r="L114" s="7">
        <v>4</v>
      </c>
      <c r="M114" s="3" t="s">
        <v>360</v>
      </c>
    </row>
    <row r="115" spans="1:16" s="3" customFormat="1" ht="12.75">
      <c r="A115" s="3" t="s">
        <v>356</v>
      </c>
      <c r="B115" s="3" t="s">
        <v>18</v>
      </c>
      <c r="C115" s="20" t="s">
        <v>408</v>
      </c>
      <c r="D115" s="5" t="s">
        <v>409</v>
      </c>
      <c r="E115" s="3" t="s">
        <v>63</v>
      </c>
      <c r="G115" s="3" t="s">
        <v>63</v>
      </c>
      <c r="H115" s="3" t="s">
        <v>410</v>
      </c>
      <c r="I115" s="11">
        <v>1</v>
      </c>
      <c r="J115" s="3" t="s">
        <v>22</v>
      </c>
      <c r="L115" s="7">
        <v>4</v>
      </c>
      <c r="M115" s="3" t="s">
        <v>360</v>
      </c>
    </row>
    <row r="116" spans="1:16" s="3" customFormat="1" ht="12.75">
      <c r="A116" s="3" t="s">
        <v>356</v>
      </c>
      <c r="B116" s="3" t="s">
        <v>18</v>
      </c>
      <c r="C116" s="20" t="s">
        <v>411</v>
      </c>
      <c r="D116" s="5" t="s">
        <v>412</v>
      </c>
      <c r="E116" s="3" t="s">
        <v>63</v>
      </c>
      <c r="G116" s="3" t="s">
        <v>63</v>
      </c>
      <c r="H116" s="3" t="s">
        <v>413</v>
      </c>
      <c r="I116" s="11">
        <v>1</v>
      </c>
      <c r="J116" s="3" t="s">
        <v>22</v>
      </c>
      <c r="L116" s="7">
        <v>4</v>
      </c>
      <c r="M116" s="3" t="s">
        <v>360</v>
      </c>
    </row>
    <row r="117" spans="1:16" s="3" customFormat="1" ht="12.75">
      <c r="A117" s="3" t="s">
        <v>356</v>
      </c>
      <c r="B117" s="3" t="s">
        <v>18</v>
      </c>
      <c r="C117" s="3" t="s">
        <v>414</v>
      </c>
      <c r="D117" s="5" t="s">
        <v>415</v>
      </c>
      <c r="E117" s="3" t="s">
        <v>63</v>
      </c>
      <c r="G117" s="3" t="s">
        <v>63</v>
      </c>
      <c r="H117" s="3" t="s">
        <v>416</v>
      </c>
      <c r="I117" s="11">
        <v>4</v>
      </c>
      <c r="J117" s="3" t="s">
        <v>22</v>
      </c>
      <c r="L117" s="7">
        <v>4</v>
      </c>
      <c r="M117" s="3" t="s">
        <v>360</v>
      </c>
    </row>
    <row r="118" spans="1:16" s="3" customFormat="1" ht="12.75">
      <c r="A118" s="3" t="s">
        <v>356</v>
      </c>
      <c r="B118" s="3" t="s">
        <v>18</v>
      </c>
      <c r="C118" s="20" t="s">
        <v>417</v>
      </c>
      <c r="D118" s="5" t="s">
        <v>418</v>
      </c>
      <c r="E118" s="3" t="s">
        <v>63</v>
      </c>
      <c r="G118" s="3" t="s">
        <v>63</v>
      </c>
      <c r="H118" s="3" t="s">
        <v>416</v>
      </c>
      <c r="I118" s="11">
        <v>4</v>
      </c>
      <c r="J118" s="3" t="s">
        <v>22</v>
      </c>
      <c r="L118" s="7">
        <v>4</v>
      </c>
      <c r="M118" s="3" t="s">
        <v>360</v>
      </c>
    </row>
    <row r="119" spans="1:16" s="3" customFormat="1" ht="12.75">
      <c r="A119" s="3" t="s">
        <v>356</v>
      </c>
      <c r="B119" s="3" t="s">
        <v>18</v>
      </c>
      <c r="C119" s="20" t="s">
        <v>419</v>
      </c>
      <c r="D119" s="5" t="s">
        <v>420</v>
      </c>
      <c r="E119" s="3" t="s">
        <v>63</v>
      </c>
      <c r="G119" s="3" t="s">
        <v>63</v>
      </c>
      <c r="H119" s="3" t="s">
        <v>421</v>
      </c>
      <c r="I119" s="11">
        <v>1</v>
      </c>
      <c r="J119" s="3" t="s">
        <v>22</v>
      </c>
      <c r="L119" s="7">
        <v>4</v>
      </c>
      <c r="M119" s="3" t="s">
        <v>360</v>
      </c>
    </row>
    <row r="120" spans="1:16" s="3" customFormat="1" ht="12.75">
      <c r="A120" s="3" t="s">
        <v>356</v>
      </c>
      <c r="B120" s="3" t="s">
        <v>18</v>
      </c>
      <c r="C120" s="3" t="s">
        <v>422</v>
      </c>
      <c r="D120" s="5" t="s">
        <v>423</v>
      </c>
      <c r="E120" s="3" t="s">
        <v>63</v>
      </c>
      <c r="G120" s="3" t="s">
        <v>63</v>
      </c>
      <c r="H120" s="3" t="s">
        <v>424</v>
      </c>
      <c r="I120" s="11">
        <v>2</v>
      </c>
      <c r="J120" s="3" t="s">
        <v>22</v>
      </c>
      <c r="L120" s="7">
        <v>4</v>
      </c>
      <c r="M120" s="3" t="s">
        <v>360</v>
      </c>
    </row>
    <row r="121" spans="1:16" s="3" customFormat="1" ht="12.75">
      <c r="A121" s="3" t="s">
        <v>356</v>
      </c>
      <c r="B121" s="3" t="s">
        <v>18</v>
      </c>
      <c r="C121" s="3" t="s">
        <v>425</v>
      </c>
      <c r="D121" s="5" t="s">
        <v>426</v>
      </c>
      <c r="E121" s="3" t="s">
        <v>63</v>
      </c>
      <c r="G121" s="3" t="s">
        <v>63</v>
      </c>
      <c r="H121" s="3" t="s">
        <v>427</v>
      </c>
      <c r="I121" s="11">
        <v>2</v>
      </c>
      <c r="J121" s="3" t="s">
        <v>22</v>
      </c>
      <c r="L121" s="7">
        <v>4</v>
      </c>
      <c r="M121" s="3" t="s">
        <v>360</v>
      </c>
    </row>
    <row r="122" spans="1:16" s="3" customFormat="1" ht="12.75">
      <c r="A122" s="3" t="s">
        <v>356</v>
      </c>
      <c r="B122" s="3" t="s">
        <v>18</v>
      </c>
      <c r="C122" s="3" t="s">
        <v>428</v>
      </c>
      <c r="D122" s="5" t="s">
        <v>429</v>
      </c>
      <c r="E122" s="3" t="s">
        <v>63</v>
      </c>
      <c r="G122" s="3" t="s">
        <v>63</v>
      </c>
      <c r="I122" s="11">
        <v>1</v>
      </c>
      <c r="J122" s="3" t="s">
        <v>22</v>
      </c>
      <c r="L122" s="7">
        <v>4</v>
      </c>
      <c r="M122" s="3" t="s">
        <v>360</v>
      </c>
    </row>
    <row r="123" spans="1:16" s="3" customFormat="1" ht="12.75">
      <c r="A123" s="3" t="s">
        <v>356</v>
      </c>
      <c r="B123" s="3" t="s">
        <v>18</v>
      </c>
      <c r="C123" s="3" t="s">
        <v>430</v>
      </c>
      <c r="D123" s="5" t="s">
        <v>431</v>
      </c>
      <c r="E123" s="3" t="s">
        <v>63</v>
      </c>
      <c r="G123" s="3" t="s">
        <v>63</v>
      </c>
      <c r="I123" s="11">
        <v>1</v>
      </c>
      <c r="J123" s="3" t="s">
        <v>22</v>
      </c>
      <c r="L123" s="7">
        <v>4</v>
      </c>
      <c r="M123" s="3" t="s">
        <v>360</v>
      </c>
    </row>
    <row r="124" spans="1:16" s="3" customFormat="1" ht="12.75">
      <c r="A124" s="3" t="s">
        <v>356</v>
      </c>
      <c r="B124" s="3" t="s">
        <v>18</v>
      </c>
      <c r="C124" s="20" t="s">
        <v>432</v>
      </c>
      <c r="D124" s="5" t="s">
        <v>433</v>
      </c>
      <c r="E124" s="3" t="s">
        <v>63</v>
      </c>
      <c r="G124" s="3" t="s">
        <v>63</v>
      </c>
      <c r="I124" s="11">
        <v>4</v>
      </c>
      <c r="J124" s="3" t="s">
        <v>22</v>
      </c>
      <c r="L124" s="7">
        <v>4</v>
      </c>
      <c r="M124" s="3" t="s">
        <v>360</v>
      </c>
    </row>
    <row r="125" spans="1:16" s="3" customFormat="1" ht="12.75">
      <c r="A125" s="3" t="s">
        <v>356</v>
      </c>
      <c r="B125" s="3" t="s">
        <v>18</v>
      </c>
      <c r="C125" s="3" t="s">
        <v>434</v>
      </c>
      <c r="D125" s="5" t="s">
        <v>435</v>
      </c>
      <c r="E125" s="3" t="s">
        <v>63</v>
      </c>
      <c r="G125" s="3" t="s">
        <v>63</v>
      </c>
      <c r="I125" s="11">
        <v>4</v>
      </c>
      <c r="J125" s="3" t="s">
        <v>22</v>
      </c>
      <c r="L125" s="7">
        <v>4</v>
      </c>
      <c r="M125" s="3" t="s">
        <v>360</v>
      </c>
    </row>
    <row r="126" spans="1:16" s="3" customFormat="1" ht="12.75">
      <c r="A126" s="3" t="s">
        <v>356</v>
      </c>
      <c r="B126" s="3" t="s">
        <v>18</v>
      </c>
      <c r="C126" s="3" t="s">
        <v>436</v>
      </c>
      <c r="D126" s="5" t="s">
        <v>437</v>
      </c>
      <c r="E126" s="3" t="s">
        <v>63</v>
      </c>
      <c r="G126" s="3" t="s">
        <v>63</v>
      </c>
      <c r="I126" s="11">
        <v>4</v>
      </c>
      <c r="J126" s="3" t="s">
        <v>22</v>
      </c>
      <c r="L126" s="7">
        <v>4</v>
      </c>
      <c r="M126" s="3" t="s">
        <v>360</v>
      </c>
    </row>
    <row r="127" spans="1:16" s="3" customFormat="1" ht="12.75">
      <c r="A127" s="3" t="s">
        <v>438</v>
      </c>
      <c r="B127" s="3" t="s">
        <v>18</v>
      </c>
      <c r="C127" s="20" t="s">
        <v>439</v>
      </c>
      <c r="D127" s="5" t="s">
        <v>440</v>
      </c>
      <c r="E127" s="3" t="s">
        <v>441</v>
      </c>
      <c r="G127" s="3" t="s">
        <v>63</v>
      </c>
      <c r="I127" s="12">
        <v>1</v>
      </c>
      <c r="J127" s="3" t="s">
        <v>22</v>
      </c>
      <c r="K127" s="3" t="s">
        <v>302</v>
      </c>
      <c r="L127" s="7" t="s">
        <v>60</v>
      </c>
      <c r="M127" s="3" t="s">
        <v>51</v>
      </c>
      <c r="N127" s="3">
        <v>160</v>
      </c>
    </row>
    <row r="128" spans="1:16">
      <c r="A128" s="21" t="s">
        <v>442</v>
      </c>
      <c r="B128" s="3" t="s">
        <v>18</v>
      </c>
      <c r="C128" s="22" t="s">
        <v>443</v>
      </c>
      <c r="D128" s="23" t="s">
        <v>444</v>
      </c>
      <c r="E128" s="21"/>
      <c r="F128" s="21"/>
      <c r="G128" s="21" t="s">
        <v>21</v>
      </c>
      <c r="H128" s="21"/>
      <c r="I128" s="24">
        <v>1</v>
      </c>
      <c r="J128" s="21" t="s">
        <v>22</v>
      </c>
      <c r="K128" s="21"/>
      <c r="L128" s="21"/>
      <c r="M128" s="21"/>
      <c r="N128" s="21"/>
      <c r="O128" s="21"/>
      <c r="P128" s="21"/>
    </row>
    <row r="129" spans="1:13">
      <c r="A129" s="3" t="s">
        <v>445</v>
      </c>
      <c r="B129" s="3" t="s">
        <v>18</v>
      </c>
      <c r="C129" s="3" t="s">
        <v>446</v>
      </c>
      <c r="D129" s="5" t="s">
        <v>447</v>
      </c>
      <c r="E129" s="3"/>
      <c r="F129" s="3"/>
      <c r="G129" s="3" t="s">
        <v>448</v>
      </c>
      <c r="H129" s="3"/>
      <c r="I129" s="12">
        <v>1</v>
      </c>
      <c r="J129" s="3" t="s">
        <v>22</v>
      </c>
      <c r="L129" s="25">
        <v>3</v>
      </c>
      <c r="M129" s="3"/>
    </row>
    <row r="130" spans="1:13">
      <c r="A130" s="3" t="s">
        <v>445</v>
      </c>
      <c r="B130" s="3" t="s">
        <v>18</v>
      </c>
      <c r="C130" s="3" t="s">
        <v>449</v>
      </c>
      <c r="D130" s="5" t="s">
        <v>450</v>
      </c>
      <c r="E130" s="3"/>
      <c r="F130" s="3"/>
      <c r="G130" s="3" t="s">
        <v>448</v>
      </c>
      <c r="H130" s="3"/>
      <c r="I130" s="12">
        <v>1</v>
      </c>
      <c r="J130" s="3" t="s">
        <v>22</v>
      </c>
      <c r="L130" s="25">
        <v>3</v>
      </c>
      <c r="M130" s="3"/>
    </row>
    <row r="131" spans="1:13">
      <c r="A131" s="3" t="s">
        <v>445</v>
      </c>
      <c r="B131" s="3" t="s">
        <v>18</v>
      </c>
      <c r="C131" s="3" t="s">
        <v>451</v>
      </c>
      <c r="D131" s="5" t="s">
        <v>452</v>
      </c>
      <c r="E131" s="3"/>
      <c r="F131" s="3"/>
      <c r="G131" s="3" t="s">
        <v>448</v>
      </c>
      <c r="H131" s="3"/>
      <c r="I131" s="12">
        <v>1</v>
      </c>
      <c r="J131" s="3" t="s">
        <v>22</v>
      </c>
      <c r="L131" s="25">
        <v>3</v>
      </c>
      <c r="M131" s="3"/>
    </row>
    <row r="132" spans="1:13">
      <c r="A132" s="3" t="s">
        <v>445</v>
      </c>
      <c r="B132" s="3" t="s">
        <v>18</v>
      </c>
      <c r="C132" s="3" t="s">
        <v>453</v>
      </c>
      <c r="D132" s="5" t="s">
        <v>454</v>
      </c>
      <c r="E132" s="3"/>
      <c r="F132" s="3"/>
      <c r="G132" s="3" t="s">
        <v>448</v>
      </c>
      <c r="H132" s="3"/>
      <c r="I132" s="12">
        <v>1</v>
      </c>
      <c r="J132" s="3" t="s">
        <v>22</v>
      </c>
      <c r="L132" s="25">
        <v>3</v>
      </c>
      <c r="M132" s="3"/>
    </row>
    <row r="133" spans="1:13">
      <c r="A133" s="3" t="s">
        <v>445</v>
      </c>
      <c r="B133" s="3" t="s">
        <v>18</v>
      </c>
      <c r="C133" s="3" t="s">
        <v>455</v>
      </c>
      <c r="D133" s="5" t="s">
        <v>456</v>
      </c>
      <c r="E133" s="3"/>
      <c r="F133" s="3"/>
      <c r="G133" s="3" t="s">
        <v>448</v>
      </c>
      <c r="H133" s="3"/>
      <c r="I133" s="12">
        <v>1</v>
      </c>
      <c r="J133" s="3" t="s">
        <v>22</v>
      </c>
      <c r="L133" s="25">
        <v>3</v>
      </c>
      <c r="M133" s="3"/>
    </row>
    <row r="134" spans="1:13">
      <c r="A134" s="3" t="s">
        <v>445</v>
      </c>
      <c r="B134" s="3" t="s">
        <v>18</v>
      </c>
      <c r="C134" s="3" t="s">
        <v>457</v>
      </c>
      <c r="D134" s="5" t="s">
        <v>458</v>
      </c>
      <c r="E134" s="3"/>
      <c r="F134" s="3"/>
      <c r="G134" s="3" t="s">
        <v>448</v>
      </c>
      <c r="H134" s="3"/>
      <c r="I134" s="12">
        <v>4</v>
      </c>
      <c r="J134" s="3" t="s">
        <v>22</v>
      </c>
      <c r="L134" s="25">
        <v>3</v>
      </c>
      <c r="M134" s="3"/>
    </row>
    <row r="135" spans="1:13">
      <c r="A135" s="3" t="s">
        <v>445</v>
      </c>
      <c r="B135" s="3" t="s">
        <v>18</v>
      </c>
      <c r="C135" s="3" t="s">
        <v>459</v>
      </c>
      <c r="D135" s="5" t="s">
        <v>460</v>
      </c>
      <c r="E135" s="3"/>
      <c r="F135" s="3"/>
      <c r="G135" s="3" t="s">
        <v>448</v>
      </c>
      <c r="H135" s="3"/>
      <c r="I135" s="12">
        <v>1</v>
      </c>
      <c r="J135" s="3" t="s">
        <v>22</v>
      </c>
      <c r="L135" s="25">
        <v>3</v>
      </c>
      <c r="M135" s="3"/>
    </row>
    <row r="136" spans="1:13">
      <c r="A136" s="3" t="s">
        <v>445</v>
      </c>
      <c r="B136" s="3" t="s">
        <v>18</v>
      </c>
      <c r="C136" s="3" t="s">
        <v>461</v>
      </c>
      <c r="D136" s="5" t="s">
        <v>462</v>
      </c>
      <c r="E136" s="3"/>
      <c r="F136" s="3"/>
      <c r="G136" s="3" t="s">
        <v>448</v>
      </c>
      <c r="H136" s="3"/>
      <c r="I136" s="12">
        <v>1</v>
      </c>
      <c r="J136" s="3" t="s">
        <v>22</v>
      </c>
      <c r="L136" s="25">
        <v>3</v>
      </c>
      <c r="M136" s="3"/>
    </row>
    <row r="137" spans="1:13">
      <c r="A137" s="3" t="s">
        <v>445</v>
      </c>
      <c r="B137" s="3" t="s">
        <v>18</v>
      </c>
      <c r="C137" s="3" t="s">
        <v>463</v>
      </c>
      <c r="D137" s="5" t="s">
        <v>464</v>
      </c>
      <c r="E137" s="3"/>
      <c r="F137" s="3"/>
      <c r="G137" s="3" t="s">
        <v>448</v>
      </c>
      <c r="H137" s="3"/>
      <c r="I137" s="12">
        <v>2</v>
      </c>
      <c r="J137" s="3" t="s">
        <v>22</v>
      </c>
      <c r="L137" s="25">
        <v>3</v>
      </c>
      <c r="M137" s="3"/>
    </row>
    <row r="138" spans="1:13">
      <c r="A138" s="3" t="s">
        <v>445</v>
      </c>
      <c r="B138" s="3" t="s">
        <v>18</v>
      </c>
      <c r="C138" s="3" t="s">
        <v>465</v>
      </c>
      <c r="D138" s="5" t="s">
        <v>466</v>
      </c>
      <c r="E138" s="3"/>
      <c r="F138" s="3"/>
      <c r="G138" s="3" t="s">
        <v>448</v>
      </c>
      <c r="H138" s="3"/>
      <c r="I138" s="12">
        <v>1</v>
      </c>
      <c r="J138" s="3" t="s">
        <v>22</v>
      </c>
      <c r="L138" s="25">
        <v>3</v>
      </c>
      <c r="M138" s="3"/>
    </row>
    <row r="139" spans="1:13">
      <c r="A139" s="3" t="s">
        <v>445</v>
      </c>
      <c r="B139" s="3" t="s">
        <v>18</v>
      </c>
      <c r="C139" s="3" t="s">
        <v>467</v>
      </c>
      <c r="D139" s="5" t="s">
        <v>468</v>
      </c>
      <c r="E139" s="3"/>
      <c r="F139" s="3"/>
      <c r="G139" s="3" t="s">
        <v>448</v>
      </c>
      <c r="H139" s="3"/>
      <c r="I139" s="12">
        <v>1</v>
      </c>
      <c r="J139" s="3" t="s">
        <v>22</v>
      </c>
      <c r="L139" s="25">
        <v>3</v>
      </c>
      <c r="M139" s="3"/>
    </row>
    <row r="140" spans="1:13">
      <c r="A140" s="3" t="s">
        <v>445</v>
      </c>
      <c r="B140" s="3" t="s">
        <v>18</v>
      </c>
      <c r="C140" s="3" t="s">
        <v>469</v>
      </c>
      <c r="D140" s="5" t="s">
        <v>470</v>
      </c>
      <c r="E140" s="3"/>
      <c r="F140" s="3"/>
      <c r="G140" s="3" t="s">
        <v>448</v>
      </c>
      <c r="H140" s="3"/>
      <c r="I140" s="12">
        <v>1</v>
      </c>
      <c r="J140" s="3" t="s">
        <v>22</v>
      </c>
      <c r="L140" s="25">
        <v>3</v>
      </c>
      <c r="M140" s="3"/>
    </row>
    <row r="141" spans="1:13">
      <c r="A141" s="3" t="s">
        <v>445</v>
      </c>
      <c r="B141" s="3" t="s">
        <v>18</v>
      </c>
      <c r="C141" s="3" t="s">
        <v>471</v>
      </c>
      <c r="D141" s="5" t="s">
        <v>472</v>
      </c>
      <c r="E141" s="3"/>
      <c r="F141" s="3"/>
      <c r="G141" s="3" t="s">
        <v>448</v>
      </c>
      <c r="H141" s="3"/>
      <c r="I141" s="12">
        <v>1</v>
      </c>
      <c r="J141" s="3" t="s">
        <v>22</v>
      </c>
      <c r="L141" s="25">
        <v>3</v>
      </c>
      <c r="M141" s="3"/>
    </row>
    <row r="142" spans="1:13">
      <c r="A142" s="3" t="s">
        <v>445</v>
      </c>
      <c r="B142" s="3" t="s">
        <v>18</v>
      </c>
      <c r="C142" s="3" t="s">
        <v>473</v>
      </c>
      <c r="D142" s="5" t="s">
        <v>474</v>
      </c>
      <c r="E142" s="3"/>
      <c r="F142" s="3"/>
      <c r="G142" s="3" t="s">
        <v>448</v>
      </c>
      <c r="H142" s="3"/>
      <c r="I142" s="12">
        <v>1</v>
      </c>
      <c r="J142" s="3" t="s">
        <v>22</v>
      </c>
      <c r="L142" s="25">
        <v>3</v>
      </c>
      <c r="M142" s="3"/>
    </row>
    <row r="143" spans="1:13">
      <c r="A143" s="3" t="s">
        <v>445</v>
      </c>
      <c r="B143" s="3" t="s">
        <v>18</v>
      </c>
      <c r="C143" s="20" t="s">
        <v>475</v>
      </c>
      <c r="D143" s="5" t="s">
        <v>476</v>
      </c>
      <c r="E143" s="3"/>
      <c r="F143" s="3"/>
      <c r="G143" s="3" t="s">
        <v>448</v>
      </c>
      <c r="H143" s="3"/>
      <c r="I143" s="12">
        <v>1</v>
      </c>
      <c r="J143" s="3" t="s">
        <v>22</v>
      </c>
      <c r="L143" s="25">
        <v>3</v>
      </c>
      <c r="M143" s="3"/>
    </row>
    <row r="144" spans="1:13">
      <c r="A144" s="3" t="s">
        <v>445</v>
      </c>
      <c r="B144" s="3" t="s">
        <v>18</v>
      </c>
      <c r="C144" s="3" t="s">
        <v>477</v>
      </c>
      <c r="D144" s="5" t="s">
        <v>478</v>
      </c>
      <c r="E144" s="3"/>
      <c r="F144" s="3"/>
      <c r="G144" s="3" t="s">
        <v>448</v>
      </c>
      <c r="H144" s="3"/>
      <c r="I144" s="12">
        <v>1</v>
      </c>
      <c r="J144" s="3" t="s">
        <v>22</v>
      </c>
      <c r="L144" s="25">
        <v>3</v>
      </c>
      <c r="M144" s="3"/>
    </row>
    <row r="145" spans="1:13">
      <c r="A145" s="3" t="s">
        <v>445</v>
      </c>
      <c r="B145" s="3" t="s">
        <v>18</v>
      </c>
      <c r="C145" s="3" t="s">
        <v>479</v>
      </c>
      <c r="D145" s="5" t="s">
        <v>480</v>
      </c>
      <c r="E145" s="3"/>
      <c r="F145" s="3"/>
      <c r="G145" s="3" t="s">
        <v>448</v>
      </c>
      <c r="H145" s="3"/>
      <c r="I145" s="12">
        <v>1</v>
      </c>
      <c r="J145" s="3" t="s">
        <v>22</v>
      </c>
      <c r="L145" s="25">
        <v>3</v>
      </c>
      <c r="M145" s="3"/>
    </row>
    <row r="146" spans="1:13">
      <c r="A146" s="3" t="s">
        <v>481</v>
      </c>
      <c r="B146" s="3"/>
      <c r="C146" s="3"/>
      <c r="D146" s="5" t="s">
        <v>481</v>
      </c>
      <c r="E146" s="3"/>
      <c r="F146" s="3"/>
      <c r="G146" s="3" t="s">
        <v>482</v>
      </c>
      <c r="H146" s="3"/>
      <c r="I146" s="12">
        <v>1</v>
      </c>
      <c r="J146" s="3" t="s">
        <v>22</v>
      </c>
      <c r="M146" s="3"/>
    </row>
    <row r="151" spans="1:13">
      <c r="B151" s="9"/>
      <c r="D151" s="27" t="s">
        <v>483</v>
      </c>
      <c r="H151" s="28" t="s">
        <v>484</v>
      </c>
      <c r="I151"/>
    </row>
    <row r="152" spans="1:13">
      <c r="B152" s="9"/>
      <c r="H152" s="29" t="s">
        <v>485</v>
      </c>
    </row>
    <row r="153" spans="1:13">
      <c r="B153" s="9"/>
      <c r="H153" s="30" t="s">
        <v>486</v>
      </c>
    </row>
    <row r="154" spans="1:13">
      <c r="A154" s="31"/>
      <c r="B154" s="9"/>
      <c r="I154" s="31"/>
    </row>
    <row r="155" spans="1:13" s="3" customFormat="1" ht="12.75">
      <c r="D155" s="20" t="s">
        <v>487</v>
      </c>
      <c r="L155" s="7"/>
    </row>
    <row r="156" spans="1:13" s="3" customFormat="1" ht="12.75">
      <c r="L156" s="7"/>
    </row>
    <row r="157" spans="1:13">
      <c r="B157" s="9"/>
    </row>
    <row r="158" spans="1:13">
      <c r="B158" s="9"/>
    </row>
    <row r="159" spans="1:13">
      <c r="B159" s="9"/>
    </row>
    <row r="160" spans="1:13">
      <c r="B160" s="33"/>
      <c r="C160"/>
    </row>
    <row r="161" spans="1:10">
      <c r="A161" s="31"/>
      <c r="B161" s="9"/>
      <c r="I161" s="31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B164" s="9"/>
    </row>
    <row r="165" spans="1:10">
      <c r="B165" s="9"/>
    </row>
    <row r="166" spans="1:10">
      <c r="B166" s="9"/>
    </row>
    <row r="167" spans="1:10">
      <c r="B167" s="9"/>
    </row>
    <row r="168" spans="1:10">
      <c r="A168" s="31"/>
      <c r="B168" s="9"/>
      <c r="I168" s="31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B171" s="9"/>
    </row>
    <row r="172" spans="1:10">
      <c r="B172" s="9"/>
    </row>
    <row r="173" spans="1:10">
      <c r="B173" s="9"/>
    </row>
    <row r="174" spans="1:10">
      <c r="B174" s="9"/>
    </row>
    <row r="175" spans="1:10">
      <c r="A175" s="31"/>
      <c r="B175" s="9"/>
      <c r="I175" s="31"/>
    </row>
    <row r="176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>
      <c r="B178" s="9"/>
    </row>
    <row r="179" spans="1:10">
      <c r="B179" s="9"/>
    </row>
    <row r="180" spans="1:10">
      <c r="B180" s="9"/>
    </row>
    <row r="181" spans="1:10">
      <c r="B181" s="9"/>
    </row>
    <row r="182" spans="1:10">
      <c r="A182" s="31"/>
      <c r="B182" s="9"/>
      <c r="I182" s="31"/>
    </row>
    <row r="183" spans="1:10">
      <c r="B183" s="3"/>
      <c r="C183" s="3"/>
      <c r="D183" s="3"/>
      <c r="E183" s="3"/>
      <c r="F183" s="3"/>
      <c r="G183" s="3"/>
      <c r="H183" s="3"/>
      <c r="I183" s="3"/>
      <c r="J183" s="3"/>
    </row>
    <row r="184" spans="1:10">
      <c r="B184" s="9"/>
      <c r="D184" s="3"/>
      <c r="E184" s="3"/>
      <c r="F184" s="3"/>
      <c r="G184" s="3"/>
      <c r="H184" s="3"/>
      <c r="I184" s="3"/>
      <c r="J184" s="3"/>
    </row>
    <row r="185" spans="1:10">
      <c r="B185" s="9"/>
      <c r="D185" s="3"/>
      <c r="E185" s="3"/>
      <c r="F185" s="3"/>
      <c r="G185" s="3"/>
      <c r="H185" s="3"/>
      <c r="I185" s="3"/>
      <c r="J185" s="3"/>
    </row>
    <row r="186" spans="1:10">
      <c r="B186" s="9"/>
    </row>
    <row r="187" spans="1:10">
      <c r="B187" s="9"/>
    </row>
    <row r="188" spans="1:10">
      <c r="B188" s="9"/>
    </row>
    <row r="189" spans="1:10">
      <c r="A189" s="31"/>
      <c r="B189" s="9"/>
      <c r="I189" s="31"/>
    </row>
    <row r="190" spans="1:10">
      <c r="B190" s="3"/>
      <c r="C190" s="3"/>
      <c r="D190" s="3"/>
      <c r="E190" s="3"/>
      <c r="F190" s="3"/>
      <c r="G190" s="3"/>
      <c r="H190" s="3"/>
      <c r="I190" s="3"/>
      <c r="J190" s="3"/>
    </row>
    <row r="191" spans="1:10">
      <c r="B191" s="9"/>
      <c r="D191" s="3"/>
      <c r="E191" s="3"/>
      <c r="F191" s="3"/>
      <c r="G191" s="3"/>
      <c r="H191" s="3"/>
      <c r="I191" s="3"/>
      <c r="J191" s="3"/>
    </row>
    <row r="192" spans="1:10">
      <c r="B192" s="9"/>
      <c r="D192" s="3"/>
      <c r="E192" s="3"/>
      <c r="F192" s="3"/>
      <c r="G192" s="3"/>
      <c r="H192" s="3"/>
      <c r="I192" s="3"/>
      <c r="J192" s="3"/>
    </row>
    <row r="193" spans="1:11">
      <c r="B193" s="9"/>
    </row>
    <row r="194" spans="1:11">
      <c r="B194" s="9"/>
    </row>
    <row r="195" spans="1:11">
      <c r="B195" s="9"/>
    </row>
    <row r="196" spans="1:11">
      <c r="A196" s="31"/>
      <c r="B196" s="9"/>
      <c r="I196" s="31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1">
      <c r="A199" s="3"/>
      <c r="B199" s="3"/>
      <c r="C199" s="3"/>
      <c r="D199" s="3"/>
      <c r="E199" s="3"/>
      <c r="F199" s="3"/>
      <c r="G199" s="3"/>
      <c r="H199" s="18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21"/>
      <c r="F202" s="3"/>
      <c r="G202" s="3"/>
      <c r="H202" s="3"/>
      <c r="I202" s="3"/>
      <c r="J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>
      <c r="A209" s="3"/>
      <c r="B209" s="3"/>
      <c r="C209" s="3"/>
      <c r="D209" s="3"/>
      <c r="E209" s="3"/>
      <c r="F209" s="3"/>
      <c r="G209" s="3"/>
      <c r="H209" s="14"/>
      <c r="I209" s="3"/>
      <c r="J209" s="3"/>
    </row>
    <row r="210" spans="1:10">
      <c r="A210" s="3"/>
      <c r="B210" s="3"/>
      <c r="C210" s="3"/>
      <c r="D210" s="3"/>
      <c r="E210" s="3"/>
      <c r="F210" s="3"/>
      <c r="G210" s="3"/>
      <c r="H210" s="14"/>
      <c r="I210" s="3"/>
      <c r="J210" s="3"/>
    </row>
    <row r="211" spans="1:10">
      <c r="A211" s="3"/>
      <c r="B211" s="3"/>
      <c r="C211" s="3"/>
      <c r="D211" s="3"/>
      <c r="E211" s="3"/>
      <c r="F211" s="3"/>
      <c r="G211" s="3"/>
      <c r="H211" s="14"/>
      <c r="I211" s="3"/>
      <c r="J211" s="3"/>
    </row>
    <row r="212" spans="1:10">
      <c r="B212" s="3"/>
      <c r="C212" s="3"/>
      <c r="D212" s="3"/>
      <c r="E212" s="3"/>
      <c r="F212" s="3"/>
      <c r="G212" s="3"/>
      <c r="H212" s="3"/>
      <c r="I212" s="3"/>
      <c r="J212" s="3"/>
    </row>
    <row r="213" spans="1:10">
      <c r="A213" s="3"/>
      <c r="B213" s="3"/>
      <c r="C213" s="3"/>
      <c r="D213" s="3"/>
      <c r="E213" s="3"/>
      <c r="F213" s="3"/>
      <c r="G213" s="3"/>
      <c r="H213" s="14"/>
      <c r="I213" s="3"/>
      <c r="J213" s="3"/>
    </row>
    <row r="214" spans="1:10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>
      <c r="B215" s="9"/>
    </row>
    <row r="216" spans="1:10">
      <c r="B216" s="9"/>
    </row>
    <row r="217" spans="1:10">
      <c r="A217" s="31"/>
      <c r="B217" s="9"/>
      <c r="I217" s="31"/>
    </row>
    <row r="218" spans="1:10">
      <c r="A218" s="3"/>
      <c r="B218" s="3"/>
      <c r="C218" s="3"/>
      <c r="D218" s="3"/>
      <c r="E218" s="3"/>
      <c r="F218" s="3"/>
      <c r="G218" s="3"/>
      <c r="H218" s="18"/>
      <c r="I218" s="3"/>
      <c r="J218" s="3"/>
    </row>
    <row r="219" spans="1:10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>
      <c r="B223" s="9"/>
    </row>
    <row r="224" spans="1:10">
      <c r="A224"/>
      <c r="B224" s="9"/>
    </row>
    <row r="225" spans="1:10">
      <c r="A225" s="31"/>
      <c r="B225" s="9"/>
      <c r="I225" s="31"/>
    </row>
    <row r="226" spans="1:10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>
      <c r="B228" s="9"/>
    </row>
    <row r="229" spans="1:10">
      <c r="B229" s="9"/>
    </row>
    <row r="230" spans="1:10">
      <c r="A230" s="31"/>
      <c r="B230" s="9"/>
      <c r="I230" s="31"/>
    </row>
    <row r="231" spans="1:10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>
      <c r="B232" s="9"/>
    </row>
    <row r="233" spans="1:10">
      <c r="B233" s="9"/>
    </row>
    <row r="234" spans="1:10">
      <c r="A234" s="31"/>
      <c r="B234" s="9"/>
      <c r="I234" s="31"/>
    </row>
    <row r="235" spans="1:10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>
      <c r="B236" s="9"/>
    </row>
    <row r="237" spans="1:10">
      <c r="B237" s="9"/>
    </row>
    <row r="238" spans="1:10">
      <c r="A238" s="31"/>
      <c r="B238" s="9"/>
      <c r="I238" s="31"/>
    </row>
    <row r="239" spans="1:10">
      <c r="B239" s="9"/>
    </row>
    <row r="240" spans="1:10">
      <c r="B240" s="9"/>
    </row>
    <row r="241" spans="1:12">
      <c r="A241"/>
      <c r="B241" s="33"/>
      <c r="C241"/>
      <c r="D241"/>
      <c r="E241"/>
      <c r="F241"/>
      <c r="G241"/>
      <c r="H241"/>
      <c r="I241"/>
      <c r="J241"/>
    </row>
    <row r="242" spans="1:12">
      <c r="A242" s="31"/>
      <c r="B242" s="9"/>
      <c r="I242" s="31"/>
    </row>
    <row r="243" spans="1:12">
      <c r="B243" s="9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9" spans="1:12">
      <c r="A249"/>
      <c r="B249"/>
      <c r="C249"/>
      <c r="D249"/>
      <c r="E249"/>
      <c r="F249"/>
      <c r="G249"/>
      <c r="H249"/>
      <c r="I249"/>
      <c r="J249"/>
    </row>
    <row r="250" spans="1:12">
      <c r="A250" s="31"/>
      <c r="B250" s="35"/>
      <c r="I250" s="31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5" spans="1:12">
      <c r="A255" s="31"/>
      <c r="B255" s="35"/>
      <c r="I255" s="31"/>
    </row>
    <row r="256" spans="1:12" s="3" customFormat="1" ht="12.75">
      <c r="L256" s="7"/>
    </row>
    <row r="257" spans="1:12" s="3" customFormat="1">
      <c r="C257"/>
      <c r="L257" s="7"/>
    </row>
    <row r="258" spans="1:12" s="3" customFormat="1">
      <c r="C258"/>
      <c r="L258" s="7"/>
    </row>
    <row r="259" spans="1:12">
      <c r="D259" s="3"/>
      <c r="E259" s="3"/>
      <c r="F259" s="3"/>
      <c r="G259" s="3"/>
      <c r="H259" s="3"/>
      <c r="I259" s="3"/>
      <c r="J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2" spans="1:12">
      <c r="A262"/>
      <c r="B262"/>
      <c r="C262"/>
      <c r="D262"/>
      <c r="E262"/>
      <c r="F262"/>
      <c r="G262"/>
      <c r="H262"/>
      <c r="I262"/>
      <c r="J262"/>
      <c r="K262"/>
    </row>
    <row r="263" spans="1:12" s="3" customFormat="1" ht="12.75">
      <c r="A263" s="31"/>
      <c r="B263" s="35"/>
      <c r="C263" s="4"/>
      <c r="D263" s="4"/>
      <c r="E263" s="4"/>
      <c r="F263" s="4"/>
      <c r="G263" s="4"/>
      <c r="H263" s="4"/>
      <c r="I263" s="31"/>
      <c r="J263" s="4"/>
      <c r="K263" s="4"/>
      <c r="L263" s="7"/>
    </row>
    <row r="264" spans="1:12" s="3" customFormat="1">
      <c r="C264"/>
      <c r="L264" s="7"/>
    </row>
    <row r="265" spans="1:12" s="3" customFormat="1">
      <c r="C265"/>
      <c r="L265" s="7"/>
    </row>
    <row r="266" spans="1:12" s="3" customFormat="1">
      <c r="C266"/>
      <c r="L266" s="7"/>
    </row>
    <row r="267" spans="1:12">
      <c r="A267" s="3"/>
      <c r="B267" s="3"/>
      <c r="C267"/>
      <c r="D267" s="3"/>
      <c r="E267" s="3"/>
      <c r="F267" s="3"/>
      <c r="G267" s="3"/>
      <c r="H267" s="3"/>
      <c r="I267" s="3"/>
      <c r="J267" s="3"/>
      <c r="K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2" spans="1:12">
      <c r="A272" s="31"/>
      <c r="B272" s="35"/>
      <c r="I272" s="31"/>
    </row>
    <row r="276" spans="1:10">
      <c r="A276" s="3"/>
      <c r="B276" s="3"/>
      <c r="C276" s="3"/>
      <c r="D276" s="3"/>
      <c r="E276" s="3"/>
      <c r="F276" s="3"/>
      <c r="G276" s="3"/>
      <c r="H276" s="3"/>
      <c r="I276" s="3"/>
      <c r="J276" s="3"/>
    </row>
  </sheetData>
  <hyperlinks>
    <hyperlink ref="O65" r:id="rId1" location=".Ud1cVpBEnLc"/>
  </hyperlinks>
  <pageMargins left="0.75000000000000011" right="0.75000000000000011" top="1" bottom="1" header="1" footer="1"/>
  <pageSetup paperSize="0" fitToWidth="0" fitToHeight="0" orientation="landscape" cellComments="asDisplayed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1"/>
  <sheetViews>
    <sheetView workbookViewId="0"/>
  </sheetViews>
  <sheetFormatPr defaultRowHeight="12.2"/>
  <cols>
    <col min="1" max="1" width="24.125" style="4" customWidth="1"/>
    <col min="2" max="2" width="20.5" style="4" customWidth="1"/>
    <col min="3" max="3" width="12.625" style="4" customWidth="1"/>
    <col min="4" max="4" width="55.625" style="4" customWidth="1"/>
    <col min="5" max="5" width="11.75" style="4" customWidth="1"/>
    <col min="6" max="6" width="12.875" style="4" customWidth="1"/>
    <col min="7" max="7" width="14" style="4" customWidth="1"/>
    <col min="8" max="8" width="15.75" style="4" customWidth="1"/>
    <col min="9" max="9" width="7.75" style="4" customWidth="1"/>
    <col min="10" max="10" width="6" style="4" customWidth="1"/>
    <col min="11" max="13" width="11.75" style="4" customWidth="1"/>
    <col min="14" max="14" width="16.5" style="25" customWidth="1"/>
    <col min="15" max="17" width="11.75" style="4" customWidth="1"/>
    <col min="18" max="1024" width="11.375" style="4" customWidth="1"/>
  </cols>
  <sheetData>
    <row r="1" spans="1:20" s="3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/>
      <c r="S1" s="1"/>
      <c r="T1" s="1"/>
    </row>
    <row r="2" spans="1:20" ht="14.25">
      <c r="A2" s="31" t="s">
        <v>488</v>
      </c>
      <c r="B2" s="9" t="s">
        <v>28</v>
      </c>
      <c r="C2" s="4" t="s">
        <v>446</v>
      </c>
      <c r="I2" s="31">
        <v>1</v>
      </c>
      <c r="L2" s="32">
        <f>SUM(L3:L7)</f>
        <v>6.34</v>
      </c>
      <c r="N2" s="25">
        <v>4</v>
      </c>
    </row>
    <row r="3" spans="1:20" s="3" customFormat="1" ht="12.75">
      <c r="A3" s="3" t="s">
        <v>65</v>
      </c>
      <c r="D3" s="3" t="s">
        <v>489</v>
      </c>
      <c r="E3" s="3" t="s">
        <v>490</v>
      </c>
      <c r="F3" s="3" t="s">
        <v>491</v>
      </c>
      <c r="G3" s="3" t="s">
        <v>88</v>
      </c>
      <c r="H3" s="3" t="s">
        <v>492</v>
      </c>
      <c r="I3" s="3">
        <v>8</v>
      </c>
      <c r="J3" s="3" t="s">
        <v>22</v>
      </c>
      <c r="K3" s="6">
        <v>4.9950000000000001E-2</v>
      </c>
      <c r="L3" s="6"/>
      <c r="N3" s="7">
        <v>1</v>
      </c>
      <c r="O3" s="3" t="s">
        <v>51</v>
      </c>
      <c r="Q3" s="3" t="s">
        <v>493</v>
      </c>
    </row>
    <row r="4" spans="1:20" s="3" customFormat="1" ht="12.75">
      <c r="A4" s="3" t="s">
        <v>65</v>
      </c>
      <c r="D4" s="3" t="s">
        <v>494</v>
      </c>
      <c r="E4" s="3" t="s">
        <v>495</v>
      </c>
      <c r="F4" s="3">
        <v>50579404</v>
      </c>
      <c r="G4" s="3" t="s">
        <v>88</v>
      </c>
      <c r="H4" s="3" t="s">
        <v>496</v>
      </c>
      <c r="I4" s="3">
        <v>2</v>
      </c>
      <c r="J4" s="3" t="s">
        <v>22</v>
      </c>
      <c r="K4" s="6">
        <v>0.28999999999999998</v>
      </c>
      <c r="L4" s="6"/>
      <c r="N4" s="7" t="s">
        <v>23</v>
      </c>
      <c r="O4" s="3" t="s">
        <v>51</v>
      </c>
      <c r="Q4" s="3" t="s">
        <v>497</v>
      </c>
    </row>
    <row r="5" spans="1:20" ht="14.25">
      <c r="A5" s="4" t="s">
        <v>65</v>
      </c>
      <c r="D5" s="4" t="s">
        <v>498</v>
      </c>
      <c r="G5" s="4" t="s">
        <v>88</v>
      </c>
      <c r="H5" s="4" t="s">
        <v>499</v>
      </c>
      <c r="I5" s="4">
        <v>1</v>
      </c>
      <c r="J5" s="4" t="s">
        <v>22</v>
      </c>
      <c r="K5" s="4">
        <v>0.10672</v>
      </c>
      <c r="L5" s="6"/>
    </row>
    <row r="6" spans="1:20" ht="14.25">
      <c r="A6" s="4" t="s">
        <v>65</v>
      </c>
      <c r="D6" s="4" t="s">
        <v>500</v>
      </c>
      <c r="I6" s="4">
        <v>400</v>
      </c>
      <c r="J6" s="4" t="s">
        <v>103</v>
      </c>
      <c r="K6" s="4">
        <v>0.01</v>
      </c>
      <c r="L6" s="6"/>
    </row>
    <row r="7" spans="1:20" ht="14.25">
      <c r="A7" s="4" t="s">
        <v>501</v>
      </c>
      <c r="D7" s="4" t="s">
        <v>502</v>
      </c>
      <c r="G7" s="4" t="s">
        <v>448</v>
      </c>
      <c r="I7" s="4">
        <v>1</v>
      </c>
      <c r="J7" s="4" t="s">
        <v>22</v>
      </c>
      <c r="K7" s="4">
        <v>0.01</v>
      </c>
      <c r="L7" s="6">
        <v>6.34</v>
      </c>
      <c r="M7" s="4">
        <f>(L7*I2)</f>
        <v>6.34</v>
      </c>
    </row>
    <row r="8" spans="1:20" ht="14.25">
      <c r="B8"/>
      <c r="C8"/>
      <c r="L8" s="6">
        <f>K8*I8</f>
        <v>0</v>
      </c>
    </row>
    <row r="9" spans="1:20" ht="14.25">
      <c r="A9" s="31" t="s">
        <v>503</v>
      </c>
      <c r="B9" s="9" t="s">
        <v>28</v>
      </c>
      <c r="C9" s="4" t="s">
        <v>449</v>
      </c>
      <c r="I9" s="31">
        <v>1</v>
      </c>
      <c r="L9" s="32">
        <f>SUM(L10:L14)</f>
        <v>6.59</v>
      </c>
      <c r="N9" s="25">
        <v>4</v>
      </c>
    </row>
    <row r="10" spans="1:20" ht="14.25">
      <c r="A10" s="3" t="s">
        <v>65</v>
      </c>
      <c r="B10" s="3"/>
      <c r="C10" s="3"/>
      <c r="D10" s="3" t="s">
        <v>489</v>
      </c>
      <c r="E10" s="3" t="s">
        <v>490</v>
      </c>
      <c r="F10" s="3" t="s">
        <v>491</v>
      </c>
      <c r="G10" s="3" t="s">
        <v>88</v>
      </c>
      <c r="H10" s="3" t="s">
        <v>492</v>
      </c>
      <c r="I10" s="3">
        <v>8</v>
      </c>
      <c r="J10" s="3" t="s">
        <v>22</v>
      </c>
      <c r="K10" s="6">
        <v>4.9950000000000001E-2</v>
      </c>
      <c r="L10" s="6"/>
    </row>
    <row r="11" spans="1:20" ht="14.25">
      <c r="A11" s="3" t="s">
        <v>65</v>
      </c>
      <c r="B11" s="3"/>
      <c r="C11" s="3"/>
      <c r="D11" s="3" t="s">
        <v>494</v>
      </c>
      <c r="E11" s="3" t="s">
        <v>495</v>
      </c>
      <c r="F11" s="3">
        <v>50579404</v>
      </c>
      <c r="G11" s="3" t="s">
        <v>88</v>
      </c>
      <c r="H11" s="3" t="s">
        <v>496</v>
      </c>
      <c r="I11" s="3">
        <v>2</v>
      </c>
      <c r="J11" s="3" t="s">
        <v>22</v>
      </c>
      <c r="K11" s="6">
        <v>0.28999999999999998</v>
      </c>
      <c r="L11" s="6"/>
    </row>
    <row r="12" spans="1:20" ht="14.25">
      <c r="A12" s="4" t="s">
        <v>65</v>
      </c>
      <c r="D12" s="4" t="s">
        <v>498</v>
      </c>
      <c r="G12" s="4" t="s">
        <v>88</v>
      </c>
      <c r="H12" s="4" t="s">
        <v>499</v>
      </c>
      <c r="I12" s="4">
        <v>1</v>
      </c>
      <c r="J12" s="4" t="s">
        <v>22</v>
      </c>
      <c r="K12" s="4">
        <v>0.10672</v>
      </c>
      <c r="L12" s="6"/>
    </row>
    <row r="13" spans="1:20" ht="14.25">
      <c r="A13" s="4" t="s">
        <v>65</v>
      </c>
      <c r="D13" s="4" t="s">
        <v>500</v>
      </c>
      <c r="I13" s="4">
        <v>470</v>
      </c>
      <c r="J13" s="4" t="s">
        <v>103</v>
      </c>
      <c r="K13" s="4">
        <v>0.01</v>
      </c>
      <c r="L13" s="6"/>
    </row>
    <row r="14" spans="1:20" ht="14.25">
      <c r="A14" s="4" t="s">
        <v>501</v>
      </c>
      <c r="D14" s="4" t="s">
        <v>502</v>
      </c>
      <c r="G14" s="4" t="s">
        <v>448</v>
      </c>
      <c r="I14" s="4">
        <v>1</v>
      </c>
      <c r="J14" s="4" t="s">
        <v>22</v>
      </c>
      <c r="K14" s="4">
        <v>0.01</v>
      </c>
      <c r="L14" s="6">
        <v>6.59</v>
      </c>
      <c r="M14" s="4">
        <f>(L14*I9)</f>
        <v>6.59</v>
      </c>
    </row>
    <row r="15" spans="1:20" ht="14.25">
      <c r="L15" s="6">
        <f>K15*I15</f>
        <v>0</v>
      </c>
    </row>
    <row r="16" spans="1:20" ht="14.25">
      <c r="A16" s="31" t="s">
        <v>504</v>
      </c>
      <c r="B16" s="9" t="s">
        <v>28</v>
      </c>
      <c r="C16" s="4" t="s">
        <v>451</v>
      </c>
      <c r="I16" s="31">
        <v>1</v>
      </c>
      <c r="L16" s="32">
        <f>SUM(L17:L21)</f>
        <v>6.64</v>
      </c>
      <c r="N16" s="25">
        <v>4</v>
      </c>
    </row>
    <row r="17" spans="1:14" ht="14.25">
      <c r="A17" s="3" t="s">
        <v>65</v>
      </c>
      <c r="B17" s="3"/>
      <c r="C17" s="3"/>
      <c r="D17" s="3" t="s">
        <v>489</v>
      </c>
      <c r="E17" s="3" t="s">
        <v>490</v>
      </c>
      <c r="F17" s="3" t="s">
        <v>491</v>
      </c>
      <c r="G17" s="3" t="s">
        <v>88</v>
      </c>
      <c r="H17" s="3" t="s">
        <v>492</v>
      </c>
      <c r="I17" s="3">
        <v>8</v>
      </c>
      <c r="J17" s="3" t="s">
        <v>22</v>
      </c>
      <c r="K17" s="6">
        <v>4.9950000000000001E-2</v>
      </c>
      <c r="L17" s="6"/>
    </row>
    <row r="18" spans="1:14" ht="14.25">
      <c r="A18" s="3" t="s">
        <v>65</v>
      </c>
      <c r="B18" s="3"/>
      <c r="C18" s="3"/>
      <c r="D18" s="3" t="s">
        <v>494</v>
      </c>
      <c r="E18" s="3" t="s">
        <v>495</v>
      </c>
      <c r="F18" s="3">
        <v>50579404</v>
      </c>
      <c r="G18" s="3" t="s">
        <v>88</v>
      </c>
      <c r="H18" s="3" t="s">
        <v>496</v>
      </c>
      <c r="I18" s="3">
        <v>2</v>
      </c>
      <c r="J18" s="3" t="s">
        <v>22</v>
      </c>
      <c r="K18" s="6">
        <v>0.28999999999999998</v>
      </c>
      <c r="L18" s="6"/>
    </row>
    <row r="19" spans="1:14" ht="14.25">
      <c r="A19" s="4" t="s">
        <v>65</v>
      </c>
      <c r="D19" s="4" t="s">
        <v>498</v>
      </c>
      <c r="G19" s="4" t="s">
        <v>88</v>
      </c>
      <c r="H19" s="4" t="s">
        <v>499</v>
      </c>
      <c r="I19" s="4">
        <v>1</v>
      </c>
      <c r="J19" s="4" t="s">
        <v>22</v>
      </c>
      <c r="K19" s="4">
        <v>0.10672</v>
      </c>
      <c r="L19" s="6"/>
    </row>
    <row r="20" spans="1:14" ht="14.25">
      <c r="A20" s="4" t="s">
        <v>65</v>
      </c>
      <c r="D20" s="4" t="s">
        <v>500</v>
      </c>
      <c r="I20" s="4">
        <v>590</v>
      </c>
      <c r="J20" s="4" t="s">
        <v>103</v>
      </c>
      <c r="K20" s="4">
        <v>0.01</v>
      </c>
      <c r="L20" s="6"/>
    </row>
    <row r="21" spans="1:14" ht="14.25">
      <c r="A21" s="4" t="s">
        <v>501</v>
      </c>
      <c r="D21" s="4" t="s">
        <v>502</v>
      </c>
      <c r="G21" s="4" t="s">
        <v>448</v>
      </c>
      <c r="I21" s="4">
        <v>1</v>
      </c>
      <c r="J21" s="4" t="s">
        <v>22</v>
      </c>
      <c r="K21" s="4">
        <v>0.01</v>
      </c>
      <c r="L21" s="6">
        <v>6.64</v>
      </c>
      <c r="M21" s="4">
        <f>(L21*I16)</f>
        <v>6.64</v>
      </c>
    </row>
    <row r="22" spans="1:14" ht="14.25">
      <c r="L22" s="6">
        <f>K22*I22</f>
        <v>0</v>
      </c>
    </row>
    <row r="23" spans="1:14" ht="14.25">
      <c r="A23" s="31" t="s">
        <v>505</v>
      </c>
      <c r="B23" s="9" t="s">
        <v>28</v>
      </c>
      <c r="C23" s="4" t="s">
        <v>453</v>
      </c>
      <c r="I23" s="31">
        <v>1</v>
      </c>
      <c r="L23" s="32">
        <f>SUM(L24:L28)</f>
        <v>7.63</v>
      </c>
      <c r="N23" s="25">
        <v>4</v>
      </c>
    </row>
    <row r="24" spans="1:14" ht="14.25">
      <c r="A24" s="3" t="s">
        <v>65</v>
      </c>
      <c r="B24" s="3"/>
      <c r="C24" s="3"/>
      <c r="D24" s="3" t="s">
        <v>489</v>
      </c>
      <c r="E24" s="3" t="s">
        <v>490</v>
      </c>
      <c r="F24" s="3" t="s">
        <v>491</v>
      </c>
      <c r="G24" s="3" t="s">
        <v>88</v>
      </c>
      <c r="H24" s="3" t="s">
        <v>492</v>
      </c>
      <c r="I24" s="3">
        <v>8</v>
      </c>
      <c r="J24" s="3" t="s">
        <v>22</v>
      </c>
      <c r="K24" s="6">
        <v>4.9950000000000001E-2</v>
      </c>
      <c r="L24" s="6"/>
    </row>
    <row r="25" spans="1:14" ht="14.25">
      <c r="A25" s="3" t="s">
        <v>65</v>
      </c>
      <c r="B25" s="3"/>
      <c r="C25" s="3"/>
      <c r="D25" s="3" t="s">
        <v>494</v>
      </c>
      <c r="E25" s="3" t="s">
        <v>495</v>
      </c>
      <c r="F25" s="3">
        <v>50579404</v>
      </c>
      <c r="G25" s="3" t="s">
        <v>88</v>
      </c>
      <c r="H25" s="3" t="s">
        <v>496</v>
      </c>
      <c r="I25" s="3">
        <v>2</v>
      </c>
      <c r="J25" s="3" t="s">
        <v>22</v>
      </c>
      <c r="K25" s="6">
        <v>0.28999999999999998</v>
      </c>
      <c r="L25" s="6"/>
    </row>
    <row r="26" spans="1:14" ht="14.25">
      <c r="A26" s="4" t="s">
        <v>65</v>
      </c>
      <c r="D26" s="4" t="s">
        <v>498</v>
      </c>
      <c r="G26" s="4" t="s">
        <v>88</v>
      </c>
      <c r="H26" s="4" t="s">
        <v>499</v>
      </c>
      <c r="I26" s="4">
        <v>1</v>
      </c>
      <c r="J26" s="4" t="s">
        <v>22</v>
      </c>
      <c r="K26" s="4">
        <v>0.10672</v>
      </c>
      <c r="L26" s="6"/>
    </row>
    <row r="27" spans="1:14" ht="14.25">
      <c r="A27" s="4" t="s">
        <v>65</v>
      </c>
      <c r="D27" s="4" t="s">
        <v>500</v>
      </c>
      <c r="I27" s="4">
        <v>1300</v>
      </c>
      <c r="J27" s="4" t="s">
        <v>103</v>
      </c>
      <c r="K27" s="4">
        <v>0.01</v>
      </c>
      <c r="L27" s="6"/>
    </row>
    <row r="28" spans="1:14" ht="14.25">
      <c r="A28" s="4" t="s">
        <v>501</v>
      </c>
      <c r="D28" s="4" t="s">
        <v>502</v>
      </c>
      <c r="G28" s="4" t="s">
        <v>448</v>
      </c>
      <c r="I28" s="4">
        <v>1</v>
      </c>
      <c r="J28" s="4" t="s">
        <v>22</v>
      </c>
      <c r="K28" s="4">
        <v>0.01</v>
      </c>
      <c r="L28" s="6">
        <v>7.63</v>
      </c>
      <c r="M28" s="4">
        <f>(L28*I23)</f>
        <v>7.63</v>
      </c>
    </row>
    <row r="29" spans="1:14" ht="14.25"/>
    <row r="30" spans="1:14" ht="14.25">
      <c r="A30" s="31" t="s">
        <v>506</v>
      </c>
      <c r="B30" s="9" t="s">
        <v>28</v>
      </c>
      <c r="C30" s="4" t="s">
        <v>455</v>
      </c>
      <c r="I30" s="31">
        <v>1</v>
      </c>
      <c r="L30" s="32">
        <f>SUM(L31:L35)</f>
        <v>12.3</v>
      </c>
      <c r="N30" s="25">
        <v>4</v>
      </c>
    </row>
    <row r="31" spans="1:14" ht="14.25">
      <c r="A31" s="4" t="s">
        <v>65</v>
      </c>
      <c r="B31" s="3" t="s">
        <v>18</v>
      </c>
      <c r="C31" s="3"/>
      <c r="D31" s="3" t="s">
        <v>507</v>
      </c>
      <c r="E31"/>
      <c r="F31"/>
      <c r="G31" s="3" t="s">
        <v>508</v>
      </c>
      <c r="H31" s="3" t="s">
        <v>509</v>
      </c>
      <c r="I31" s="3">
        <v>1</v>
      </c>
      <c r="J31" s="3" t="s">
        <v>22</v>
      </c>
      <c r="K31" s="6">
        <v>7.78</v>
      </c>
      <c r="L31" s="6">
        <f>SUM(K31*I31)</f>
        <v>7.78</v>
      </c>
    </row>
    <row r="32" spans="1:14" ht="14.25">
      <c r="A32" s="4" t="s">
        <v>65</v>
      </c>
      <c r="D32" s="3" t="s">
        <v>489</v>
      </c>
      <c r="E32" s="3" t="s">
        <v>490</v>
      </c>
      <c r="F32" s="3" t="s">
        <v>491</v>
      </c>
      <c r="G32" s="3" t="s">
        <v>88</v>
      </c>
      <c r="H32" s="3" t="s">
        <v>492</v>
      </c>
      <c r="I32" s="3">
        <v>4</v>
      </c>
      <c r="J32" s="3" t="s">
        <v>22</v>
      </c>
      <c r="K32" s="6">
        <v>4.9950000000000001E-2</v>
      </c>
      <c r="L32" s="6"/>
    </row>
    <row r="33" spans="1:14" ht="14.25">
      <c r="A33" s="4" t="s">
        <v>65</v>
      </c>
      <c r="D33" s="3" t="s">
        <v>494</v>
      </c>
      <c r="E33" s="3" t="s">
        <v>495</v>
      </c>
      <c r="F33" s="3">
        <v>50579404</v>
      </c>
      <c r="G33" s="3" t="s">
        <v>88</v>
      </c>
      <c r="H33" s="3" t="s">
        <v>496</v>
      </c>
      <c r="I33" s="3">
        <v>1</v>
      </c>
      <c r="J33" s="3" t="s">
        <v>22</v>
      </c>
      <c r="K33" s="6">
        <v>0.28999999999999998</v>
      </c>
      <c r="L33" s="6"/>
    </row>
    <row r="34" spans="1:14" ht="14.25">
      <c r="A34" s="4" t="s">
        <v>65</v>
      </c>
      <c r="D34" s="4" t="s">
        <v>510</v>
      </c>
      <c r="G34" s="4" t="s">
        <v>157</v>
      </c>
      <c r="H34" s="4" t="s">
        <v>511</v>
      </c>
      <c r="I34" s="4">
        <v>90</v>
      </c>
      <c r="J34" s="4" t="s">
        <v>103</v>
      </c>
      <c r="K34" s="34">
        <f>(16.88/1219.2)</f>
        <v>1.3845144356955379E-2</v>
      </c>
      <c r="L34" s="6"/>
    </row>
    <row r="35" spans="1:14" ht="14.25">
      <c r="A35" s="4" t="s">
        <v>501</v>
      </c>
      <c r="G35" s="4" t="s">
        <v>448</v>
      </c>
      <c r="I35" s="4">
        <v>1</v>
      </c>
      <c r="J35" s="4" t="s">
        <v>22</v>
      </c>
      <c r="K35" s="4">
        <v>0.01</v>
      </c>
      <c r="L35" s="6">
        <v>4.5199999999999996</v>
      </c>
      <c r="M35" s="4">
        <f>(L35*I30)</f>
        <v>4.5199999999999996</v>
      </c>
    </row>
    <row r="36" spans="1:14" ht="14.25">
      <c r="L36" s="6"/>
    </row>
    <row r="37" spans="1:14" ht="14.25">
      <c r="A37" s="31" t="s">
        <v>512</v>
      </c>
      <c r="B37" s="9" t="s">
        <v>28</v>
      </c>
      <c r="C37" s="4" t="s">
        <v>457</v>
      </c>
      <c r="I37" s="31">
        <v>4</v>
      </c>
      <c r="L37" s="32">
        <f>(SUM(L38:L42))</f>
        <v>11.65</v>
      </c>
      <c r="N37" s="25">
        <v>4</v>
      </c>
    </row>
    <row r="38" spans="1:14" ht="14.25">
      <c r="A38" s="4" t="s">
        <v>65</v>
      </c>
      <c r="B38" s="3" t="s">
        <v>18</v>
      </c>
      <c r="C38" s="3"/>
      <c r="D38" s="3" t="s">
        <v>513</v>
      </c>
      <c r="E38"/>
      <c r="F38"/>
      <c r="G38" s="3" t="s">
        <v>508</v>
      </c>
      <c r="H38" s="3" t="s">
        <v>509</v>
      </c>
      <c r="I38" s="3">
        <v>1</v>
      </c>
      <c r="J38" s="3" t="s">
        <v>22</v>
      </c>
      <c r="K38" s="6">
        <v>7.78</v>
      </c>
      <c r="L38" s="6">
        <f>SUM(K38*I38)</f>
        <v>7.78</v>
      </c>
    </row>
    <row r="39" spans="1:14" ht="14.25">
      <c r="A39" s="4" t="s">
        <v>65</v>
      </c>
      <c r="D39" s="3" t="s">
        <v>514</v>
      </c>
      <c r="E39" s="3" t="s">
        <v>495</v>
      </c>
      <c r="F39" s="3" t="s">
        <v>515</v>
      </c>
      <c r="G39" s="3" t="s">
        <v>88</v>
      </c>
      <c r="H39" s="3" t="s">
        <v>516</v>
      </c>
      <c r="I39" s="3">
        <v>4</v>
      </c>
      <c r="J39" s="3" t="s">
        <v>22</v>
      </c>
      <c r="K39" s="6">
        <v>0.11</v>
      </c>
      <c r="L39" s="6"/>
    </row>
    <row r="40" spans="1:14" ht="14.25">
      <c r="A40" s="4" t="s">
        <v>65</v>
      </c>
      <c r="D40" s="3" t="s">
        <v>517</v>
      </c>
      <c r="E40" s="3" t="s">
        <v>495</v>
      </c>
      <c r="F40" s="3">
        <v>701070003</v>
      </c>
      <c r="G40" s="3" t="s">
        <v>88</v>
      </c>
      <c r="H40" s="3" t="s">
        <v>518</v>
      </c>
      <c r="I40" s="3">
        <v>1</v>
      </c>
      <c r="J40" s="3" t="s">
        <v>22</v>
      </c>
      <c r="K40" s="6">
        <v>0.51219999999999999</v>
      </c>
      <c r="L40" s="6"/>
    </row>
    <row r="41" spans="1:14" ht="14.25">
      <c r="A41" s="4" t="s">
        <v>65</v>
      </c>
      <c r="D41" s="4" t="s">
        <v>519</v>
      </c>
      <c r="G41" s="4" t="s">
        <v>157</v>
      </c>
      <c r="H41" s="4" t="s">
        <v>511</v>
      </c>
      <c r="I41" s="4">
        <v>50</v>
      </c>
      <c r="J41" s="4" t="s">
        <v>103</v>
      </c>
      <c r="K41" s="34">
        <f>(16.88/1219.2)</f>
        <v>1.3845144356955379E-2</v>
      </c>
      <c r="L41" s="6"/>
    </row>
    <row r="42" spans="1:14" ht="14.25">
      <c r="A42" s="4" t="s">
        <v>501</v>
      </c>
      <c r="G42" s="4" t="s">
        <v>448</v>
      </c>
      <c r="I42" s="4">
        <v>1</v>
      </c>
      <c r="J42" s="4" t="s">
        <v>22</v>
      </c>
      <c r="K42" s="4">
        <v>0.01</v>
      </c>
      <c r="L42" s="6">
        <v>3.87</v>
      </c>
      <c r="M42" s="4">
        <f>(L42*I37)</f>
        <v>15.48</v>
      </c>
    </row>
    <row r="43" spans="1:14" ht="14.25"/>
    <row r="44" spans="1:14" ht="14.25">
      <c r="A44" s="31" t="s">
        <v>520</v>
      </c>
      <c r="B44" s="9" t="s">
        <v>28</v>
      </c>
      <c r="C44" s="4" t="s">
        <v>459</v>
      </c>
      <c r="I44" s="31">
        <v>1</v>
      </c>
      <c r="L44" s="32">
        <f>SUM(L45:L63)</f>
        <v>53.66871746031746</v>
      </c>
      <c r="N44" s="25">
        <v>4</v>
      </c>
    </row>
    <row r="45" spans="1:14" ht="14.25">
      <c r="A45" s="3" t="s">
        <v>65</v>
      </c>
      <c r="B45" s="3" t="s">
        <v>18</v>
      </c>
      <c r="C45" s="3" t="s">
        <v>521</v>
      </c>
      <c r="D45" s="3" t="s">
        <v>522</v>
      </c>
      <c r="E45"/>
      <c r="F45" s="3"/>
      <c r="G45" s="3" t="s">
        <v>523</v>
      </c>
      <c r="H45" s="3" t="s">
        <v>524</v>
      </c>
      <c r="I45" s="3">
        <v>1</v>
      </c>
      <c r="J45" s="3" t="s">
        <v>22</v>
      </c>
      <c r="K45" s="6">
        <v>17.100000000000001</v>
      </c>
      <c r="L45" s="6">
        <f>SUM(K45*I45)</f>
        <v>17.100000000000001</v>
      </c>
    </row>
    <row r="46" spans="1:14" ht="14.25">
      <c r="A46" s="3" t="s">
        <v>65</v>
      </c>
      <c r="B46" s="3"/>
      <c r="C46" s="3"/>
      <c r="D46" s="3" t="s">
        <v>525</v>
      </c>
      <c r="E46" s="3"/>
      <c r="F46" s="3"/>
      <c r="G46" s="3" t="s">
        <v>88</v>
      </c>
      <c r="H46" s="3" t="s">
        <v>526</v>
      </c>
      <c r="I46" s="3">
        <v>1</v>
      </c>
      <c r="J46" s="3" t="s">
        <v>22</v>
      </c>
      <c r="K46" s="6">
        <v>3.28</v>
      </c>
      <c r="L46" s="6"/>
    </row>
    <row r="47" spans="1:14" ht="14.25">
      <c r="A47" s="3" t="s">
        <v>65</v>
      </c>
      <c r="B47" s="3"/>
      <c r="C47" s="3"/>
      <c r="D47" s="3" t="s">
        <v>527</v>
      </c>
      <c r="E47" s="3"/>
      <c r="F47" s="3"/>
      <c r="G47" s="3" t="s">
        <v>88</v>
      </c>
      <c r="H47" s="18" t="s">
        <v>528</v>
      </c>
      <c r="I47" s="3">
        <v>1</v>
      </c>
      <c r="J47" s="3" t="s">
        <v>22</v>
      </c>
      <c r="K47" s="6">
        <v>4.8600000000000003</v>
      </c>
      <c r="L47" s="6"/>
      <c r="M47" s="3"/>
    </row>
    <row r="48" spans="1:14" ht="14.25">
      <c r="A48" s="3" t="s">
        <v>65</v>
      </c>
      <c r="B48" s="3"/>
      <c r="C48" s="3"/>
      <c r="D48" s="3" t="s">
        <v>529</v>
      </c>
      <c r="E48" s="3"/>
      <c r="F48" s="3"/>
      <c r="G48" s="3" t="s">
        <v>88</v>
      </c>
      <c r="H48" s="3" t="s">
        <v>530</v>
      </c>
      <c r="I48" s="3">
        <v>4</v>
      </c>
      <c r="J48" s="3" t="s">
        <v>22</v>
      </c>
      <c r="K48" s="6">
        <v>0.36</v>
      </c>
      <c r="L48" s="6"/>
      <c r="M48" s="3"/>
    </row>
    <row r="49" spans="1:13" ht="14.25">
      <c r="A49" s="3" t="s">
        <v>65</v>
      </c>
      <c r="B49" s="3"/>
      <c r="C49" s="3"/>
      <c r="D49" s="3" t="s">
        <v>531</v>
      </c>
      <c r="E49" s="3"/>
      <c r="F49" s="3"/>
      <c r="G49" s="3" t="s">
        <v>532</v>
      </c>
      <c r="H49" s="3" t="s">
        <v>533</v>
      </c>
      <c r="I49" s="3">
        <v>1</v>
      </c>
      <c r="J49" s="3" t="s">
        <v>22</v>
      </c>
      <c r="K49" s="6">
        <v>4.5</v>
      </c>
      <c r="L49" s="6"/>
      <c r="M49" s="3"/>
    </row>
    <row r="50" spans="1:13" ht="14.25">
      <c r="A50" s="3" t="s">
        <v>65</v>
      </c>
      <c r="B50" s="3"/>
      <c r="C50" s="3"/>
      <c r="D50" s="3" t="s">
        <v>534</v>
      </c>
      <c r="E50" s="21"/>
      <c r="F50" s="3"/>
      <c r="G50" s="3" t="s">
        <v>532</v>
      </c>
      <c r="H50" s="3" t="s">
        <v>535</v>
      </c>
      <c r="I50" s="3">
        <v>1</v>
      </c>
      <c r="J50" s="3" t="s">
        <v>22</v>
      </c>
      <c r="K50" s="6">
        <v>1.73</v>
      </c>
      <c r="L50" s="6"/>
    </row>
    <row r="51" spans="1:13" ht="14.25">
      <c r="A51" s="3" t="s">
        <v>65</v>
      </c>
      <c r="B51" s="3"/>
      <c r="C51" s="3"/>
      <c r="D51" s="3" t="s">
        <v>536</v>
      </c>
      <c r="E51" s="3"/>
      <c r="F51" s="3"/>
      <c r="G51" s="3" t="s">
        <v>532</v>
      </c>
      <c r="H51" s="3" t="s">
        <v>537</v>
      </c>
      <c r="I51" s="3">
        <v>2</v>
      </c>
      <c r="J51" s="3" t="s">
        <v>22</v>
      </c>
      <c r="K51" s="6">
        <v>0.71</v>
      </c>
      <c r="L51" s="6"/>
    </row>
    <row r="52" spans="1:13" ht="14.25">
      <c r="A52" s="3" t="s">
        <v>65</v>
      </c>
      <c r="B52" s="3"/>
      <c r="C52" s="3"/>
      <c r="D52" s="3" t="s">
        <v>538</v>
      </c>
      <c r="E52" s="3" t="s">
        <v>539</v>
      </c>
      <c r="F52" s="3" t="s">
        <v>540</v>
      </c>
      <c r="G52" s="3" t="s">
        <v>88</v>
      </c>
      <c r="H52" s="3" t="s">
        <v>541</v>
      </c>
      <c r="I52" s="3">
        <v>5</v>
      </c>
      <c r="J52" s="3" t="s">
        <v>22</v>
      </c>
      <c r="K52" s="6">
        <v>0.19</v>
      </c>
      <c r="L52" s="6"/>
    </row>
    <row r="53" spans="1:13" ht="14.25">
      <c r="A53" s="3" t="s">
        <v>65</v>
      </c>
      <c r="B53" s="3"/>
      <c r="C53" s="3"/>
      <c r="D53" s="3" t="s">
        <v>542</v>
      </c>
      <c r="E53" s="3"/>
      <c r="F53" s="3"/>
      <c r="G53" s="3" t="s">
        <v>157</v>
      </c>
      <c r="H53" s="3" t="s">
        <v>543</v>
      </c>
      <c r="I53" s="3">
        <v>2180</v>
      </c>
      <c r="J53" s="3" t="s">
        <v>103</v>
      </c>
      <c r="K53" s="6">
        <f>20.16/30480</f>
        <v>6.6141732283464571E-4</v>
      </c>
      <c r="L53" s="6"/>
    </row>
    <row r="54" spans="1:13" ht="14.25">
      <c r="A54" s="3" t="s">
        <v>65</v>
      </c>
      <c r="B54" s="3"/>
      <c r="C54" s="3"/>
      <c r="D54" s="3" t="s">
        <v>544</v>
      </c>
      <c r="E54" s="3"/>
      <c r="F54" s="3"/>
      <c r="G54" s="3" t="s">
        <v>101</v>
      </c>
      <c r="H54" s="3" t="s">
        <v>545</v>
      </c>
      <c r="I54" s="3">
        <v>2080</v>
      </c>
      <c r="J54" s="3" t="s">
        <v>103</v>
      </c>
      <c r="K54" s="6">
        <f>20.16/30480</f>
        <v>6.6141732283464571E-4</v>
      </c>
      <c r="L54" s="6"/>
    </row>
    <row r="55" spans="1:13" ht="14.25">
      <c r="A55" s="3" t="s">
        <v>65</v>
      </c>
      <c r="B55" s="3"/>
      <c r="C55" s="3"/>
      <c r="D55" s="3" t="s">
        <v>546</v>
      </c>
      <c r="E55" s="3"/>
      <c r="F55" s="3"/>
      <c r="G55" s="3" t="s">
        <v>157</v>
      </c>
      <c r="H55" s="3" t="s">
        <v>547</v>
      </c>
      <c r="I55" s="3">
        <v>80</v>
      </c>
      <c r="J55" s="3" t="s">
        <v>103</v>
      </c>
      <c r="K55" s="6">
        <f>20.16/30480</f>
        <v>6.6141732283464571E-4</v>
      </c>
      <c r="L55" s="6"/>
    </row>
    <row r="56" spans="1:13" ht="14.25">
      <c r="A56" s="3" t="s">
        <v>92</v>
      </c>
      <c r="B56" s="3"/>
      <c r="C56" s="3"/>
      <c r="D56" s="3" t="s">
        <v>548</v>
      </c>
      <c r="E56" s="3" t="s">
        <v>248</v>
      </c>
      <c r="F56" s="3" t="s">
        <v>249</v>
      </c>
      <c r="G56" s="3" t="s">
        <v>88</v>
      </c>
      <c r="H56" s="3" t="s">
        <v>250</v>
      </c>
      <c r="I56" s="3">
        <v>1000</v>
      </c>
      <c r="J56" s="3" t="s">
        <v>103</v>
      </c>
      <c r="K56" s="6">
        <f>32.66/30480</f>
        <v>1.071522309711286E-3</v>
      </c>
      <c r="L56" s="6"/>
    </row>
    <row r="57" spans="1:13" ht="14.25">
      <c r="A57" s="3" t="s">
        <v>92</v>
      </c>
      <c r="B57" s="3" t="s">
        <v>18</v>
      </c>
      <c r="C57" s="3" t="s">
        <v>549</v>
      </c>
      <c r="D57" s="3" t="s">
        <v>550</v>
      </c>
      <c r="E57" s="3" t="s">
        <v>551</v>
      </c>
      <c r="F57" s="3"/>
      <c r="G57" s="3" t="s">
        <v>107</v>
      </c>
      <c r="H57" s="14"/>
      <c r="I57" s="3">
        <v>3</v>
      </c>
      <c r="J57" s="3" t="s">
        <v>22</v>
      </c>
      <c r="K57" s="16">
        <v>1.6E-2</v>
      </c>
      <c r="L57" s="6">
        <f t="shared" ref="L57:L62" si="0">SUM(K57*I57)</f>
        <v>4.8000000000000001E-2</v>
      </c>
    </row>
    <row r="58" spans="1:13" ht="14.25">
      <c r="A58" s="3" t="s">
        <v>92</v>
      </c>
      <c r="B58" s="3" t="s">
        <v>18</v>
      </c>
      <c r="C58" s="3" t="s">
        <v>159</v>
      </c>
      <c r="D58" s="3" t="s">
        <v>160</v>
      </c>
      <c r="E58" s="3" t="s">
        <v>551</v>
      </c>
      <c r="F58" s="3"/>
      <c r="G58" s="3" t="s">
        <v>107</v>
      </c>
      <c r="H58" s="14"/>
      <c r="I58" s="3">
        <v>3</v>
      </c>
      <c r="J58" s="3" t="s">
        <v>22</v>
      </c>
      <c r="K58" s="16">
        <v>3.3E-3</v>
      </c>
      <c r="L58" s="6">
        <f t="shared" si="0"/>
        <v>9.8999999999999991E-3</v>
      </c>
    </row>
    <row r="59" spans="1:13" ht="14.25">
      <c r="A59" s="3" t="s">
        <v>92</v>
      </c>
      <c r="B59" s="3" t="s">
        <v>18</v>
      </c>
      <c r="C59" s="21" t="s">
        <v>115</v>
      </c>
      <c r="D59" s="3" t="s">
        <v>116</v>
      </c>
      <c r="E59" s="3"/>
      <c r="F59" s="3"/>
      <c r="G59" s="3" t="s">
        <v>107</v>
      </c>
      <c r="H59" s="14"/>
      <c r="I59" s="3">
        <v>2</v>
      </c>
      <c r="J59" s="3" t="s">
        <v>22</v>
      </c>
      <c r="K59" s="6">
        <v>6.6500000000000004E-2</v>
      </c>
      <c r="L59" s="6">
        <f t="shared" si="0"/>
        <v>0.13300000000000001</v>
      </c>
    </row>
    <row r="60" spans="1:13" ht="14.25">
      <c r="A60" s="4" t="s">
        <v>92</v>
      </c>
      <c r="B60" s="3" t="s">
        <v>18</v>
      </c>
      <c r="C60" s="3" t="s">
        <v>552</v>
      </c>
      <c r="D60" s="3" t="s">
        <v>140</v>
      </c>
      <c r="E60" s="3" t="s">
        <v>551</v>
      </c>
      <c r="F60" s="3"/>
      <c r="G60" s="3" t="s">
        <v>101</v>
      </c>
      <c r="H60" s="3" t="s">
        <v>142</v>
      </c>
      <c r="I60" s="3">
        <v>2</v>
      </c>
      <c r="J60" s="3" t="s">
        <v>22</v>
      </c>
      <c r="K60" s="6">
        <f>5.87/100</f>
        <v>5.8700000000000002E-2</v>
      </c>
      <c r="L60" s="6">
        <f t="shared" si="0"/>
        <v>0.1174</v>
      </c>
    </row>
    <row r="61" spans="1:13" ht="14.25">
      <c r="A61" s="3" t="s">
        <v>92</v>
      </c>
      <c r="B61" s="3" t="s">
        <v>18</v>
      </c>
      <c r="C61" s="3" t="s">
        <v>136</v>
      </c>
      <c r="D61" s="3" t="s">
        <v>137</v>
      </c>
      <c r="E61" s="3" t="s">
        <v>551</v>
      </c>
      <c r="F61" s="3"/>
      <c r="G61" s="3" t="s">
        <v>107</v>
      </c>
      <c r="H61" s="14"/>
      <c r="I61" s="3">
        <v>2</v>
      </c>
      <c r="J61" s="3" t="s">
        <v>22</v>
      </c>
      <c r="K61" s="6">
        <v>1.2999999999999999E-3</v>
      </c>
      <c r="L61" s="6">
        <f t="shared" si="0"/>
        <v>2.5999999999999999E-3</v>
      </c>
    </row>
    <row r="62" spans="1:13" ht="14.25">
      <c r="A62" s="3" t="s">
        <v>356</v>
      </c>
      <c r="B62" s="3" t="s">
        <v>18</v>
      </c>
      <c r="C62" s="3" t="s">
        <v>553</v>
      </c>
      <c r="D62" s="3" t="s">
        <v>554</v>
      </c>
      <c r="E62" s="3" t="s">
        <v>63</v>
      </c>
      <c r="F62" s="3"/>
      <c r="G62" s="3" t="s">
        <v>63</v>
      </c>
      <c r="H62" s="3"/>
      <c r="I62" s="3">
        <v>1</v>
      </c>
      <c r="J62" s="3" t="s">
        <v>22</v>
      </c>
      <c r="K62" s="6">
        <f>79.95*(51/2268)</f>
        <v>1.7978174603174604</v>
      </c>
      <c r="L62" s="6">
        <f t="shared" si="0"/>
        <v>1.7978174603174604</v>
      </c>
    </row>
    <row r="63" spans="1:13" ht="14.25">
      <c r="A63" s="4" t="s">
        <v>501</v>
      </c>
      <c r="G63" s="4" t="s">
        <v>448</v>
      </c>
      <c r="I63" s="4">
        <v>1</v>
      </c>
      <c r="J63" s="4" t="s">
        <v>22</v>
      </c>
      <c r="K63" s="4">
        <v>0.01</v>
      </c>
      <c r="L63" s="6">
        <v>34.46</v>
      </c>
      <c r="M63" s="4">
        <f>(L63*I44)</f>
        <v>34.46</v>
      </c>
    </row>
    <row r="64" spans="1:13" ht="14.25"/>
    <row r="65" spans="1:14" ht="14.25">
      <c r="A65" s="31" t="s">
        <v>555</v>
      </c>
      <c r="B65" s="9" t="s">
        <v>28</v>
      </c>
      <c r="C65" s="4" t="s">
        <v>461</v>
      </c>
      <c r="I65" s="31">
        <v>1</v>
      </c>
      <c r="L65" s="32">
        <f>SUM(L66:L72)</f>
        <v>8.3800000000000008</v>
      </c>
      <c r="N65" s="25">
        <v>4</v>
      </c>
    </row>
    <row r="66" spans="1:14" ht="14.25">
      <c r="A66" s="3" t="s">
        <v>65</v>
      </c>
      <c r="B66" s="3"/>
      <c r="C66" s="3"/>
      <c r="D66" s="3" t="s">
        <v>556</v>
      </c>
      <c r="E66" s="3"/>
      <c r="F66" s="3"/>
      <c r="G66" s="3" t="s">
        <v>88</v>
      </c>
      <c r="H66" s="18" t="s">
        <v>557</v>
      </c>
      <c r="I66" s="3">
        <v>1</v>
      </c>
      <c r="J66" s="3" t="s">
        <v>22</v>
      </c>
      <c r="K66" s="6">
        <v>6.3556800000000004</v>
      </c>
      <c r="L66" s="6"/>
    </row>
    <row r="67" spans="1:14" ht="14.25">
      <c r="A67" s="3" t="s">
        <v>65</v>
      </c>
      <c r="B67" s="3"/>
      <c r="C67" s="3"/>
      <c r="D67" s="3" t="s">
        <v>558</v>
      </c>
      <c r="E67" s="3"/>
      <c r="F67" s="3"/>
      <c r="G67" s="3" t="s">
        <v>88</v>
      </c>
      <c r="H67" s="3" t="s">
        <v>559</v>
      </c>
      <c r="I67" s="3">
        <v>4</v>
      </c>
      <c r="J67" s="3" t="s">
        <v>22</v>
      </c>
      <c r="K67" s="6">
        <v>0.28999999999999998</v>
      </c>
      <c r="L67" s="6"/>
    </row>
    <row r="68" spans="1:14" ht="14.25">
      <c r="A68" s="3" t="s">
        <v>65</v>
      </c>
      <c r="B68" s="3"/>
      <c r="C68" s="3"/>
      <c r="D68" s="3" t="s">
        <v>542</v>
      </c>
      <c r="E68" s="3"/>
      <c r="F68" s="3"/>
      <c r="G68" s="3" t="s">
        <v>157</v>
      </c>
      <c r="H68" s="3" t="s">
        <v>543</v>
      </c>
      <c r="I68" s="3">
        <v>360</v>
      </c>
      <c r="J68" s="3" t="s">
        <v>103</v>
      </c>
      <c r="K68" s="6">
        <f>20.16/30480</f>
        <v>6.6141732283464571E-4</v>
      </c>
      <c r="L68" s="6"/>
    </row>
    <row r="69" spans="1:14" ht="14.25">
      <c r="A69" s="3" t="s">
        <v>65</v>
      </c>
      <c r="B69" s="3"/>
      <c r="C69" s="3"/>
      <c r="D69" s="3" t="s">
        <v>544</v>
      </c>
      <c r="E69" s="3"/>
      <c r="F69" s="3"/>
      <c r="G69" s="3" t="s">
        <v>101</v>
      </c>
      <c r="H69" s="3" t="s">
        <v>545</v>
      </c>
      <c r="I69" s="3">
        <v>360</v>
      </c>
      <c r="J69" s="3" t="s">
        <v>103</v>
      </c>
      <c r="K69" s="6">
        <f>20.16/30480</f>
        <v>6.6141732283464571E-4</v>
      </c>
      <c r="L69" s="6"/>
    </row>
    <row r="70" spans="1:14" ht="14.25">
      <c r="A70" s="3" t="s">
        <v>65</v>
      </c>
      <c r="B70" s="3"/>
      <c r="C70" s="3"/>
      <c r="D70" s="3" t="s">
        <v>538</v>
      </c>
      <c r="E70" s="3" t="s">
        <v>539</v>
      </c>
      <c r="F70" s="3" t="s">
        <v>540</v>
      </c>
      <c r="G70" s="3" t="s">
        <v>88</v>
      </c>
      <c r="H70" s="3" t="s">
        <v>541</v>
      </c>
      <c r="I70" s="3">
        <v>2</v>
      </c>
      <c r="J70" s="3" t="s">
        <v>22</v>
      </c>
      <c r="K70" s="6">
        <v>0.19</v>
      </c>
      <c r="L70" s="6"/>
    </row>
    <row r="71" spans="1:14" ht="14.25">
      <c r="A71" s="4" t="s">
        <v>501</v>
      </c>
      <c r="G71" s="4" t="s">
        <v>448</v>
      </c>
      <c r="I71" s="4">
        <v>1</v>
      </c>
      <c r="J71" s="4" t="s">
        <v>22</v>
      </c>
      <c r="K71" s="4">
        <v>0.01</v>
      </c>
      <c r="L71" s="6">
        <v>8.3800000000000008</v>
      </c>
      <c r="M71" s="4">
        <f>(L71*I66)</f>
        <v>8.3800000000000008</v>
      </c>
    </row>
    <row r="72" spans="1:14" ht="14.25">
      <c r="A72"/>
    </row>
    <row r="73" spans="1:14" ht="14.25">
      <c r="A73" s="31" t="s">
        <v>560</v>
      </c>
      <c r="B73" s="9" t="s">
        <v>28</v>
      </c>
      <c r="C73" s="4" t="s">
        <v>463</v>
      </c>
      <c r="I73" s="31">
        <v>2</v>
      </c>
      <c r="L73" s="32">
        <f>(SUM(L74:L77))</f>
        <v>1.55</v>
      </c>
      <c r="N73" s="25">
        <v>4</v>
      </c>
    </row>
    <row r="74" spans="1:14" ht="14.25">
      <c r="A74" s="3" t="s">
        <v>65</v>
      </c>
      <c r="B74" s="3"/>
      <c r="C74" s="3"/>
      <c r="D74" s="3" t="s">
        <v>542</v>
      </c>
      <c r="E74" s="3"/>
      <c r="F74" s="3"/>
      <c r="G74" s="3" t="s">
        <v>157</v>
      </c>
      <c r="H74" s="3" t="s">
        <v>543</v>
      </c>
      <c r="I74" s="3">
        <v>180</v>
      </c>
      <c r="J74" s="3" t="s">
        <v>103</v>
      </c>
      <c r="K74" s="6">
        <f>20.16/30480</f>
        <v>6.6141732283464571E-4</v>
      </c>
      <c r="L74" s="6"/>
    </row>
    <row r="75" spans="1:14" ht="14.25">
      <c r="A75" s="3" t="s">
        <v>65</v>
      </c>
      <c r="B75" s="3"/>
      <c r="C75" s="3"/>
      <c r="D75" s="3" t="s">
        <v>538</v>
      </c>
      <c r="E75" s="3" t="s">
        <v>539</v>
      </c>
      <c r="F75" s="3" t="s">
        <v>540</v>
      </c>
      <c r="G75" s="3" t="s">
        <v>88</v>
      </c>
      <c r="H75" s="3" t="s">
        <v>541</v>
      </c>
      <c r="I75" s="3">
        <v>1</v>
      </c>
      <c r="J75" s="3" t="s">
        <v>22</v>
      </c>
      <c r="K75" s="6">
        <v>0.19</v>
      </c>
      <c r="L75" s="6"/>
    </row>
    <row r="76" spans="1:14" ht="14.25">
      <c r="A76" s="4" t="s">
        <v>501</v>
      </c>
      <c r="G76" s="4" t="s">
        <v>448</v>
      </c>
      <c r="I76" s="4">
        <v>1</v>
      </c>
      <c r="J76" s="4" t="s">
        <v>22</v>
      </c>
      <c r="K76" s="4">
        <v>0.01</v>
      </c>
      <c r="L76" s="6">
        <v>1.55</v>
      </c>
    </row>
    <row r="77" spans="1:14" ht="14.25"/>
    <row r="78" spans="1:14" ht="14.25">
      <c r="A78" s="31" t="s">
        <v>561</v>
      </c>
      <c r="B78" s="9" t="s">
        <v>28</v>
      </c>
      <c r="C78" s="4" t="s">
        <v>465</v>
      </c>
      <c r="I78" s="31">
        <v>1</v>
      </c>
      <c r="L78" s="32">
        <f>SUM(L79:L80)</f>
        <v>0.64</v>
      </c>
      <c r="M78" s="4">
        <f>(L78*I73)</f>
        <v>1.28</v>
      </c>
      <c r="N78" s="25">
        <v>4</v>
      </c>
    </row>
    <row r="79" spans="1:14" ht="14.25">
      <c r="A79" s="3" t="s">
        <v>65</v>
      </c>
      <c r="B79" s="3"/>
      <c r="C79" s="3"/>
      <c r="D79" s="3" t="s">
        <v>562</v>
      </c>
      <c r="E79" s="3"/>
      <c r="F79" s="3"/>
      <c r="G79" s="3" t="s">
        <v>157</v>
      </c>
      <c r="H79" s="3" t="s">
        <v>543</v>
      </c>
      <c r="I79" s="3">
        <v>50</v>
      </c>
      <c r="J79" s="3" t="s">
        <v>103</v>
      </c>
      <c r="K79" s="6">
        <f>20.16/30480</f>
        <v>6.6141732283464571E-4</v>
      </c>
      <c r="L79" s="6"/>
    </row>
    <row r="80" spans="1:14" ht="14.25">
      <c r="A80" s="4" t="s">
        <v>501</v>
      </c>
      <c r="G80" s="4" t="s">
        <v>448</v>
      </c>
      <c r="I80" s="4">
        <v>1</v>
      </c>
      <c r="J80" s="4" t="s">
        <v>22</v>
      </c>
      <c r="K80" s="4">
        <v>0.01</v>
      </c>
      <c r="L80" s="6">
        <v>0.64</v>
      </c>
    </row>
    <row r="81" spans="1:14" ht="14.25"/>
    <row r="82" spans="1:14" ht="14.25">
      <c r="A82" s="31" t="s">
        <v>563</v>
      </c>
      <c r="B82" s="9" t="s">
        <v>28</v>
      </c>
      <c r="C82" s="4" t="s">
        <v>467</v>
      </c>
      <c r="I82" s="31">
        <v>1</v>
      </c>
      <c r="L82" s="32">
        <f>SUM(L83:L84)</f>
        <v>0.64</v>
      </c>
      <c r="M82" s="4">
        <f>(L82*I78)</f>
        <v>0.64</v>
      </c>
      <c r="N82" s="25">
        <v>4</v>
      </c>
    </row>
    <row r="83" spans="1:14" ht="14.25">
      <c r="A83" s="3" t="s">
        <v>65</v>
      </c>
      <c r="B83" s="3"/>
      <c r="C83" s="3"/>
      <c r="D83" s="3" t="s">
        <v>564</v>
      </c>
      <c r="E83" s="3"/>
      <c r="F83" s="3"/>
      <c r="G83" s="3" t="s">
        <v>101</v>
      </c>
      <c r="H83" s="3" t="s">
        <v>545</v>
      </c>
      <c r="I83" s="3">
        <v>50</v>
      </c>
      <c r="J83" s="3" t="s">
        <v>103</v>
      </c>
      <c r="K83" s="6">
        <f>20.16/30480</f>
        <v>6.6141732283464571E-4</v>
      </c>
      <c r="L83" s="6"/>
    </row>
    <row r="84" spans="1:14" ht="14.25">
      <c r="A84" s="4" t="s">
        <v>501</v>
      </c>
      <c r="G84" s="4" t="s">
        <v>448</v>
      </c>
      <c r="I84" s="4">
        <v>1</v>
      </c>
      <c r="J84" s="4" t="s">
        <v>22</v>
      </c>
      <c r="K84" s="4">
        <v>0.01</v>
      </c>
      <c r="L84" s="6">
        <v>0.64</v>
      </c>
    </row>
    <row r="85" spans="1:14" ht="14.25">
      <c r="K85" s="34"/>
      <c r="L85" s="6">
        <f>K85*I85</f>
        <v>0</v>
      </c>
    </row>
    <row r="86" spans="1:14" ht="14.25">
      <c r="A86" s="31" t="s">
        <v>565</v>
      </c>
      <c r="B86" s="9" t="s">
        <v>28</v>
      </c>
      <c r="C86" s="4" t="s">
        <v>469</v>
      </c>
      <c r="I86" s="31">
        <v>1</v>
      </c>
      <c r="K86" s="34"/>
      <c r="L86" s="26">
        <f>SUM(L87:L89)</f>
        <v>0.51</v>
      </c>
      <c r="M86" s="4">
        <f>(L86*I82)</f>
        <v>0.51</v>
      </c>
      <c r="N86" s="25">
        <v>4</v>
      </c>
    </row>
    <row r="87" spans="1:14" ht="14.25">
      <c r="A87" s="4" t="s">
        <v>65</v>
      </c>
      <c r="B87" s="4" t="s">
        <v>18</v>
      </c>
      <c r="D87" s="4" t="s">
        <v>566</v>
      </c>
      <c r="G87" s="4" t="s">
        <v>567</v>
      </c>
      <c r="I87" s="28">
        <v>1</v>
      </c>
      <c r="J87" s="4" t="s">
        <v>22</v>
      </c>
      <c r="K87" s="34">
        <v>0</v>
      </c>
      <c r="L87" s="6">
        <f>K87*I87</f>
        <v>0</v>
      </c>
    </row>
    <row r="88" spans="1:14" ht="14.25">
      <c r="A88" s="4" t="s">
        <v>501</v>
      </c>
      <c r="G88" s="4" t="s">
        <v>448</v>
      </c>
      <c r="I88" s="4">
        <v>1</v>
      </c>
      <c r="J88" s="4" t="s">
        <v>22</v>
      </c>
      <c r="K88" s="4">
        <v>0.01</v>
      </c>
      <c r="L88" s="6">
        <v>0.51</v>
      </c>
    </row>
    <row r="89" spans="1:14" ht="14.25">
      <c r="A89"/>
      <c r="B89"/>
      <c r="C89"/>
      <c r="D89"/>
      <c r="E89"/>
      <c r="F89"/>
      <c r="G89"/>
      <c r="H89"/>
      <c r="I89"/>
      <c r="J89"/>
      <c r="K89"/>
      <c r="L89"/>
    </row>
    <row r="90" spans="1:14" ht="14.25">
      <c r="A90" s="31" t="s">
        <v>568</v>
      </c>
      <c r="B90" s="9" t="s">
        <v>28</v>
      </c>
      <c r="C90" s="37" t="s">
        <v>471</v>
      </c>
      <c r="I90" s="31">
        <v>1</v>
      </c>
      <c r="K90" s="34"/>
      <c r="L90" s="26">
        <f>SUM(L91:L97)</f>
        <v>3.89</v>
      </c>
      <c r="M90" s="4">
        <f>(L90*I86)</f>
        <v>3.89</v>
      </c>
      <c r="N90" s="25">
        <v>4</v>
      </c>
    </row>
    <row r="91" spans="1:14" ht="14.25">
      <c r="A91" s="4" t="s">
        <v>65</v>
      </c>
      <c r="B91" s="4" t="s">
        <v>18</v>
      </c>
      <c r="D91" s="4" t="s">
        <v>566</v>
      </c>
      <c r="G91" s="4" t="s">
        <v>567</v>
      </c>
      <c r="I91" s="28">
        <v>1</v>
      </c>
      <c r="J91" s="4" t="s">
        <v>22</v>
      </c>
      <c r="K91" s="34">
        <v>0</v>
      </c>
      <c r="L91" s="6">
        <f>K91*I91</f>
        <v>0</v>
      </c>
    </row>
    <row r="92" spans="1:14" ht="14.25">
      <c r="A92" s="3" t="s">
        <v>65</v>
      </c>
      <c r="B92" s="3"/>
      <c r="C92" s="3"/>
      <c r="D92" s="3" t="s">
        <v>489</v>
      </c>
      <c r="E92" s="3" t="s">
        <v>490</v>
      </c>
      <c r="F92" s="3" t="s">
        <v>491</v>
      </c>
      <c r="G92" s="3" t="s">
        <v>88</v>
      </c>
      <c r="H92" s="3" t="s">
        <v>492</v>
      </c>
      <c r="I92" s="3">
        <v>2</v>
      </c>
      <c r="J92" s="3" t="s">
        <v>22</v>
      </c>
      <c r="K92" s="6">
        <v>4.9950000000000001E-2</v>
      </c>
      <c r="L92" s="6"/>
    </row>
    <row r="93" spans="1:14" ht="14.25">
      <c r="A93" s="3" t="s">
        <v>65</v>
      </c>
      <c r="B93" s="3"/>
      <c r="C93" s="3"/>
      <c r="D93" s="3" t="s">
        <v>514</v>
      </c>
      <c r="E93" s="3" t="s">
        <v>495</v>
      </c>
      <c r="F93" s="3" t="s">
        <v>515</v>
      </c>
      <c r="G93" s="3" t="s">
        <v>88</v>
      </c>
      <c r="H93" s="3" t="s">
        <v>516</v>
      </c>
      <c r="I93" s="3">
        <v>2</v>
      </c>
      <c r="J93" s="3" t="s">
        <v>22</v>
      </c>
      <c r="K93" s="6">
        <v>0.11</v>
      </c>
      <c r="L93" s="6"/>
    </row>
    <row r="94" spans="1:14" ht="14.25">
      <c r="A94" s="3" t="s">
        <v>65</v>
      </c>
      <c r="B94" s="3"/>
      <c r="C94" s="3"/>
      <c r="D94" s="3" t="s">
        <v>569</v>
      </c>
      <c r="E94" s="3"/>
      <c r="F94" s="3"/>
      <c r="G94" s="3" t="s">
        <v>88</v>
      </c>
      <c r="H94" s="3" t="s">
        <v>570</v>
      </c>
      <c r="I94" s="3">
        <v>1</v>
      </c>
      <c r="J94" s="3" t="s">
        <v>22</v>
      </c>
      <c r="K94" s="6">
        <v>0.32</v>
      </c>
      <c r="L94" s="6"/>
    </row>
    <row r="95" spans="1:14" ht="14.25">
      <c r="A95" s="3" t="s">
        <v>65</v>
      </c>
      <c r="B95" s="3"/>
      <c r="C95" s="3"/>
      <c r="D95" s="3" t="s">
        <v>571</v>
      </c>
      <c r="E95" s="3"/>
      <c r="F95" s="3"/>
      <c r="G95" s="3" t="s">
        <v>88</v>
      </c>
      <c r="H95" s="3" t="s">
        <v>572</v>
      </c>
      <c r="I95" s="3">
        <v>1</v>
      </c>
      <c r="J95" s="3" t="s">
        <v>22</v>
      </c>
      <c r="K95" s="6">
        <v>0.51</v>
      </c>
      <c r="L95" s="6"/>
    </row>
    <row r="96" spans="1:14" ht="14.25">
      <c r="A96" s="4" t="s">
        <v>501</v>
      </c>
      <c r="G96" s="4" t="s">
        <v>448</v>
      </c>
      <c r="I96" s="4">
        <v>1</v>
      </c>
      <c r="J96" s="4" t="s">
        <v>22</v>
      </c>
      <c r="K96" s="4">
        <v>0.01</v>
      </c>
      <c r="L96" s="6">
        <v>3.89</v>
      </c>
      <c r="M96" s="4">
        <f>(L96*I91)</f>
        <v>3.89</v>
      </c>
    </row>
    <row r="97" spans="1:17" ht="14.25">
      <c r="A97"/>
      <c r="B97"/>
      <c r="C97"/>
      <c r="D97"/>
      <c r="E97"/>
      <c r="F97"/>
      <c r="G97"/>
      <c r="H97"/>
      <c r="I97"/>
      <c r="J97"/>
      <c r="K97"/>
      <c r="L97"/>
    </row>
    <row r="98" spans="1:17" ht="14.25">
      <c r="A98" s="31" t="s">
        <v>573</v>
      </c>
      <c r="B98" s="9" t="s">
        <v>28</v>
      </c>
      <c r="C98" s="4" t="s">
        <v>473</v>
      </c>
      <c r="I98" s="31">
        <v>1</v>
      </c>
      <c r="K98" s="34"/>
      <c r="L98" s="26">
        <f>SUM(L99:L101)</f>
        <v>2.4500000000000002</v>
      </c>
      <c r="N98" s="25">
        <v>4</v>
      </c>
    </row>
    <row r="99" spans="1:17" ht="14.25">
      <c r="A99" s="4" t="s">
        <v>65</v>
      </c>
      <c r="B99" s="4" t="s">
        <v>18</v>
      </c>
      <c r="D99" s="4" t="s">
        <v>566</v>
      </c>
      <c r="G99" s="4" t="s">
        <v>567</v>
      </c>
      <c r="I99" s="28">
        <v>1</v>
      </c>
      <c r="J99" s="4" t="s">
        <v>22</v>
      </c>
      <c r="K99" s="34">
        <v>0</v>
      </c>
      <c r="L99" s="6">
        <f>K99*I99</f>
        <v>0</v>
      </c>
    </row>
    <row r="100" spans="1:17" ht="14.25">
      <c r="A100" s="3" t="s">
        <v>65</v>
      </c>
      <c r="B100" s="3"/>
      <c r="C100" s="3"/>
      <c r="D100" s="3" t="s">
        <v>489</v>
      </c>
      <c r="E100" s="3" t="s">
        <v>490</v>
      </c>
      <c r="F100" s="3" t="s">
        <v>491</v>
      </c>
      <c r="G100" s="3" t="s">
        <v>88</v>
      </c>
      <c r="H100" s="3" t="s">
        <v>492</v>
      </c>
      <c r="I100" s="3">
        <v>2</v>
      </c>
      <c r="J100" s="3" t="s">
        <v>22</v>
      </c>
      <c r="K100" s="6">
        <v>4.9950000000000001E-2</v>
      </c>
      <c r="L100" s="6"/>
    </row>
    <row r="101" spans="1:17" ht="14.25">
      <c r="A101" s="4" t="s">
        <v>501</v>
      </c>
      <c r="G101" s="4" t="s">
        <v>448</v>
      </c>
      <c r="I101" s="4">
        <v>1</v>
      </c>
      <c r="J101" s="4" t="s">
        <v>22</v>
      </c>
      <c r="K101" s="4">
        <v>0.01</v>
      </c>
      <c r="L101" s="6">
        <v>2.4500000000000002</v>
      </c>
      <c r="M101" s="4">
        <f>(L101*I96)</f>
        <v>2.4500000000000002</v>
      </c>
    </row>
    <row r="102" spans="1:17" ht="14.25">
      <c r="K102" s="34"/>
      <c r="L102" s="34"/>
    </row>
    <row r="103" spans="1:17" ht="14.25">
      <c r="A103" s="31" t="s">
        <v>476</v>
      </c>
      <c r="B103" s="9" t="s">
        <v>28</v>
      </c>
      <c r="C103" s="37" t="s">
        <v>475</v>
      </c>
      <c r="I103" s="31">
        <v>1</v>
      </c>
      <c r="L103" s="31">
        <f>SUM(L104:L109)</f>
        <v>45.14</v>
      </c>
      <c r="N103" s="25">
        <v>4</v>
      </c>
    </row>
    <row r="104" spans="1:17" s="3" customFormat="1" ht="12.75">
      <c r="A104" s="3" t="s">
        <v>65</v>
      </c>
      <c r="B104" s="3" t="s">
        <v>574</v>
      </c>
      <c r="C104" s="3" t="s">
        <v>575</v>
      </c>
      <c r="D104" s="3" t="s">
        <v>576</v>
      </c>
      <c r="E104" s="3" t="s">
        <v>577</v>
      </c>
      <c r="I104" s="12">
        <v>1</v>
      </c>
      <c r="J104" s="3" t="s">
        <v>22</v>
      </c>
      <c r="K104" s="6">
        <v>38</v>
      </c>
      <c r="L104" s="6">
        <f>SUM(K104*I104)</f>
        <v>38</v>
      </c>
      <c r="N104" s="7" t="s">
        <v>286</v>
      </c>
      <c r="O104" s="3" t="s">
        <v>69</v>
      </c>
      <c r="P104" s="3">
        <v>200</v>
      </c>
      <c r="Q104" s="3" t="s">
        <v>578</v>
      </c>
    </row>
    <row r="105" spans="1:17" s="3" customFormat="1" ht="14.25">
      <c r="A105" s="3" t="s">
        <v>65</v>
      </c>
      <c r="C105"/>
      <c r="D105" s="3" t="s">
        <v>579</v>
      </c>
      <c r="G105" s="3" t="s">
        <v>532</v>
      </c>
      <c r="H105" s="3" t="s">
        <v>580</v>
      </c>
      <c r="I105" s="3">
        <v>2</v>
      </c>
      <c r="J105" s="3" t="s">
        <v>22</v>
      </c>
      <c r="K105" s="36">
        <v>0.184</v>
      </c>
      <c r="L105" s="36"/>
      <c r="N105" s="7"/>
    </row>
    <row r="106" spans="1:17" s="3" customFormat="1" ht="14.25">
      <c r="A106" s="3" t="s">
        <v>65</v>
      </c>
      <c r="C106"/>
      <c r="D106" s="3" t="s">
        <v>581</v>
      </c>
      <c r="G106" s="3" t="s">
        <v>532</v>
      </c>
      <c r="H106" s="3" t="s">
        <v>582</v>
      </c>
      <c r="I106" s="3">
        <v>2</v>
      </c>
      <c r="J106" s="3" t="s">
        <v>22</v>
      </c>
      <c r="K106" s="36">
        <v>0.121</v>
      </c>
      <c r="L106" s="36"/>
      <c r="N106" s="7"/>
    </row>
    <row r="107" spans="1:17" ht="14.25">
      <c r="A107" s="4" t="s">
        <v>65</v>
      </c>
      <c r="D107" s="3" t="s">
        <v>514</v>
      </c>
      <c r="E107" s="3" t="s">
        <v>495</v>
      </c>
      <c r="F107" s="3" t="s">
        <v>515</v>
      </c>
      <c r="G107" s="3" t="s">
        <v>88</v>
      </c>
      <c r="H107" s="3" t="s">
        <v>516</v>
      </c>
      <c r="I107" s="3">
        <v>2</v>
      </c>
      <c r="J107" s="3" t="s">
        <v>22</v>
      </c>
      <c r="K107" s="6">
        <v>0.11</v>
      </c>
      <c r="L107" s="6"/>
    </row>
    <row r="108" spans="1:17" ht="14.25">
      <c r="A108" s="3" t="s">
        <v>65</v>
      </c>
      <c r="B108" s="3"/>
      <c r="C108" s="3"/>
      <c r="D108" s="3" t="s">
        <v>571</v>
      </c>
      <c r="E108" s="3"/>
      <c r="F108" s="3"/>
      <c r="G108" s="3" t="s">
        <v>88</v>
      </c>
      <c r="H108" s="3" t="s">
        <v>572</v>
      </c>
      <c r="I108" s="3">
        <v>1</v>
      </c>
      <c r="J108" s="3" t="s">
        <v>22</v>
      </c>
      <c r="K108" s="6">
        <v>0.51</v>
      </c>
      <c r="L108" s="6"/>
    </row>
    <row r="109" spans="1:17" ht="14.25">
      <c r="A109" s="4" t="s">
        <v>501</v>
      </c>
      <c r="G109" s="4" t="s">
        <v>448</v>
      </c>
      <c r="I109" s="4">
        <v>1</v>
      </c>
      <c r="J109" s="4" t="s">
        <v>22</v>
      </c>
      <c r="K109" s="4">
        <v>0.01</v>
      </c>
      <c r="L109" s="6">
        <v>7.14</v>
      </c>
      <c r="M109" s="4">
        <f>(L109*I103)</f>
        <v>7.14</v>
      </c>
    </row>
    <row r="110" spans="1:17" ht="14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7" s="3" customFormat="1" ht="12.75">
      <c r="A111" s="31" t="s">
        <v>583</v>
      </c>
      <c r="B111" s="9" t="s">
        <v>28</v>
      </c>
      <c r="C111" s="3" t="s">
        <v>477</v>
      </c>
      <c r="D111" s="4"/>
      <c r="E111" s="4"/>
      <c r="F111" s="4"/>
      <c r="G111" s="4"/>
      <c r="H111" s="4"/>
      <c r="I111" s="31">
        <v>1</v>
      </c>
      <c r="J111" s="4"/>
      <c r="K111" s="4"/>
      <c r="L111" s="31">
        <f>SUM(L112:L118)</f>
        <v>6.68</v>
      </c>
      <c r="M111" s="4"/>
      <c r="N111" s="7">
        <v>4</v>
      </c>
    </row>
    <row r="112" spans="1:17" s="3" customFormat="1" ht="14.25">
      <c r="A112" s="3" t="s">
        <v>65</v>
      </c>
      <c r="C112"/>
      <c r="D112" s="3" t="s">
        <v>546</v>
      </c>
      <c r="G112" s="3" t="s">
        <v>157</v>
      </c>
      <c r="H112" s="3" t="s">
        <v>547</v>
      </c>
      <c r="I112" s="3">
        <v>1240</v>
      </c>
      <c r="J112" s="3" t="s">
        <v>103</v>
      </c>
      <c r="K112" s="36">
        <f>20.16/30480</f>
        <v>6.6141732283464571E-4</v>
      </c>
      <c r="L112" s="36"/>
      <c r="N112" s="7"/>
    </row>
    <row r="113" spans="1:14" s="3" customFormat="1" ht="14.25">
      <c r="A113" s="3" t="s">
        <v>65</v>
      </c>
      <c r="C113"/>
      <c r="D113" s="3" t="s">
        <v>584</v>
      </c>
      <c r="G113" s="3" t="s">
        <v>157</v>
      </c>
      <c r="H113" s="3" t="s">
        <v>585</v>
      </c>
      <c r="I113" s="3">
        <v>1240</v>
      </c>
      <c r="J113" s="3" t="s">
        <v>103</v>
      </c>
      <c r="K113" s="36">
        <f>9.58/30480</f>
        <v>3.1430446194225724E-4</v>
      </c>
      <c r="L113" s="36"/>
      <c r="N113" s="7"/>
    </row>
    <row r="114" spans="1:14" s="3" customFormat="1" ht="14.25">
      <c r="A114" s="3" t="s">
        <v>65</v>
      </c>
      <c r="C114"/>
      <c r="D114" s="3" t="s">
        <v>579</v>
      </c>
      <c r="G114" s="3" t="s">
        <v>532</v>
      </c>
      <c r="H114" s="3" t="s">
        <v>580</v>
      </c>
      <c r="I114" s="3">
        <v>2</v>
      </c>
      <c r="J114" s="3" t="s">
        <v>22</v>
      </c>
      <c r="K114" s="36">
        <v>0.184</v>
      </c>
      <c r="L114" s="36"/>
      <c r="N114" s="7"/>
    </row>
    <row r="115" spans="1:14" ht="14.25">
      <c r="A115" s="3" t="s">
        <v>65</v>
      </c>
      <c r="B115" s="3"/>
      <c r="C115"/>
      <c r="D115" s="3" t="s">
        <v>581</v>
      </c>
      <c r="E115" s="3"/>
      <c r="F115" s="3"/>
      <c r="G115" s="3" t="s">
        <v>532</v>
      </c>
      <c r="H115" s="3" t="s">
        <v>582</v>
      </c>
      <c r="I115" s="3">
        <v>2</v>
      </c>
      <c r="J115" s="3" t="s">
        <v>22</v>
      </c>
      <c r="K115" s="36">
        <v>0.121</v>
      </c>
      <c r="L115" s="36"/>
      <c r="M115" s="3"/>
    </row>
    <row r="116" spans="1:14" ht="14.25">
      <c r="A116" s="3" t="s">
        <v>65</v>
      </c>
      <c r="B116" s="3"/>
      <c r="C116" s="3"/>
      <c r="D116" s="3" t="s">
        <v>489</v>
      </c>
      <c r="E116" s="3" t="s">
        <v>490</v>
      </c>
      <c r="F116" s="3" t="s">
        <v>491</v>
      </c>
      <c r="G116" s="3" t="s">
        <v>88</v>
      </c>
      <c r="H116" s="3" t="s">
        <v>492</v>
      </c>
      <c r="I116" s="3">
        <v>4</v>
      </c>
      <c r="J116" s="3" t="s">
        <v>22</v>
      </c>
      <c r="K116" s="6">
        <v>4.9950000000000001E-2</v>
      </c>
      <c r="L116" s="6"/>
    </row>
    <row r="117" spans="1:14" ht="14.25">
      <c r="A117" s="3" t="s">
        <v>65</v>
      </c>
      <c r="B117" s="3"/>
      <c r="C117" s="3"/>
      <c r="D117" s="3" t="s">
        <v>569</v>
      </c>
      <c r="E117" s="3"/>
      <c r="F117" s="3"/>
      <c r="G117" s="3" t="s">
        <v>88</v>
      </c>
      <c r="H117" s="3" t="s">
        <v>570</v>
      </c>
      <c r="I117" s="3">
        <v>2</v>
      </c>
      <c r="J117" s="3" t="s">
        <v>22</v>
      </c>
      <c r="K117" s="6">
        <v>0.32</v>
      </c>
      <c r="L117" s="6"/>
    </row>
    <row r="118" spans="1:14" ht="14.25">
      <c r="A118" s="4" t="s">
        <v>501</v>
      </c>
      <c r="G118" s="4" t="s">
        <v>448</v>
      </c>
      <c r="I118" s="4">
        <v>1</v>
      </c>
      <c r="J118" s="4" t="s">
        <v>22</v>
      </c>
      <c r="K118" s="4">
        <v>0.01</v>
      </c>
      <c r="L118" s="6">
        <v>6.68</v>
      </c>
      <c r="M118" s="4">
        <f>(L118*I111)</f>
        <v>6.68</v>
      </c>
    </row>
    <row r="119" spans="1:14" ht="14.25">
      <c r="K119" s="34"/>
    </row>
    <row r="120" spans="1:14" ht="14.25">
      <c r="A120" s="31" t="s">
        <v>586</v>
      </c>
      <c r="B120" s="9" t="s">
        <v>28</v>
      </c>
      <c r="C120" s="3" t="s">
        <v>479</v>
      </c>
      <c r="I120" s="31">
        <v>1</v>
      </c>
      <c r="K120" s="34"/>
      <c r="L120" s="31">
        <f>SUM(L121:L127)</f>
        <v>27.33</v>
      </c>
      <c r="N120" s="25">
        <v>4</v>
      </c>
    </row>
    <row r="121" spans="1:14" ht="14.25">
      <c r="A121" s="4" t="s">
        <v>65</v>
      </c>
      <c r="D121" s="4" t="s">
        <v>587</v>
      </c>
      <c r="E121" s="4" t="s">
        <v>588</v>
      </c>
      <c r="F121" s="4" t="s">
        <v>589</v>
      </c>
      <c r="G121" s="4" t="s">
        <v>532</v>
      </c>
      <c r="H121" s="4" t="s">
        <v>590</v>
      </c>
      <c r="I121" s="4">
        <v>1260</v>
      </c>
      <c r="J121" s="4" t="s">
        <v>103</v>
      </c>
      <c r="K121" s="34"/>
    </row>
    <row r="122" spans="1:14" ht="14.25">
      <c r="A122" s="4" t="s">
        <v>65</v>
      </c>
      <c r="D122" s="4" t="s">
        <v>591</v>
      </c>
      <c r="G122" s="4" t="s">
        <v>88</v>
      </c>
      <c r="H122" s="4" t="s">
        <v>592</v>
      </c>
      <c r="I122" s="4">
        <v>1</v>
      </c>
      <c r="J122" s="4" t="s">
        <v>22</v>
      </c>
      <c r="K122" s="34">
        <v>1.09232</v>
      </c>
    </row>
    <row r="123" spans="1:14" ht="14.25">
      <c r="A123" s="4" t="s">
        <v>65</v>
      </c>
      <c r="D123" s="4" t="s">
        <v>593</v>
      </c>
      <c r="G123" s="4" t="s">
        <v>88</v>
      </c>
      <c r="H123" s="4" t="s">
        <v>594</v>
      </c>
      <c r="I123" s="4">
        <v>1</v>
      </c>
      <c r="J123" s="4" t="s">
        <v>22</v>
      </c>
      <c r="K123" s="34">
        <v>1.38588</v>
      </c>
    </row>
    <row r="124" spans="1:14" ht="14.25">
      <c r="A124" s="3" t="s">
        <v>65</v>
      </c>
      <c r="B124" s="3"/>
      <c r="C124" s="3"/>
      <c r="D124" s="3" t="s">
        <v>489</v>
      </c>
      <c r="E124" s="3" t="s">
        <v>490</v>
      </c>
      <c r="F124" s="3" t="s">
        <v>491</v>
      </c>
      <c r="G124" s="3" t="s">
        <v>88</v>
      </c>
      <c r="H124" s="3" t="s">
        <v>492</v>
      </c>
      <c r="I124" s="3">
        <v>18</v>
      </c>
      <c r="J124" s="3" t="s">
        <v>22</v>
      </c>
      <c r="K124" s="36">
        <v>4.9950000000000001E-2</v>
      </c>
    </row>
    <row r="125" spans="1:14" ht="14.25">
      <c r="A125" s="4" t="s">
        <v>65</v>
      </c>
      <c r="D125" s="4" t="s">
        <v>595</v>
      </c>
      <c r="G125" s="4" t="s">
        <v>88</v>
      </c>
      <c r="H125" s="4" t="s">
        <v>596</v>
      </c>
      <c r="I125" s="4">
        <v>2</v>
      </c>
      <c r="J125" s="4" t="s">
        <v>22</v>
      </c>
      <c r="K125" s="4">
        <v>0.80400000000000005</v>
      </c>
    </row>
    <row r="126" spans="1:14" ht="14.25">
      <c r="A126" s="4" t="s">
        <v>501</v>
      </c>
      <c r="G126" s="4" t="s">
        <v>448</v>
      </c>
      <c r="I126" s="4">
        <v>1</v>
      </c>
      <c r="J126" s="4" t="s">
        <v>22</v>
      </c>
      <c r="K126" s="4">
        <v>27.33</v>
      </c>
      <c r="L126" s="6">
        <v>27.33</v>
      </c>
      <c r="M126" s="4">
        <f>(L126*I120)</f>
        <v>27.33</v>
      </c>
    </row>
    <row r="127" spans="1:14" ht="14.25">
      <c r="M127" s="4">
        <f>SUM(M2:M126)</f>
        <v>143.85000000000002</v>
      </c>
    </row>
    <row r="128" spans="1:14" ht="14.25">
      <c r="A128" s="31" t="s">
        <v>444</v>
      </c>
      <c r="C128" s="37" t="s">
        <v>443</v>
      </c>
      <c r="L128" s="32">
        <f>SUM(L130:L141)</f>
        <v>42.661999999999992</v>
      </c>
    </row>
    <row r="129" spans="1:18" ht="14.25">
      <c r="A129" s="3" t="s">
        <v>442</v>
      </c>
      <c r="B129" s="3" t="s">
        <v>18</v>
      </c>
      <c r="C129" s="3" t="s">
        <v>597</v>
      </c>
      <c r="D129" s="3" t="s">
        <v>598</v>
      </c>
      <c r="E129" s="3"/>
      <c r="F129" s="3" t="s">
        <v>597</v>
      </c>
      <c r="G129" s="3" t="s">
        <v>599</v>
      </c>
      <c r="H129" s="3"/>
      <c r="I129" s="13">
        <v>1</v>
      </c>
      <c r="J129" s="3" t="s">
        <v>22</v>
      </c>
      <c r="K129" s="6">
        <v>15.99</v>
      </c>
      <c r="L129" s="6">
        <f>SUM(K129*I129)</f>
        <v>15.99</v>
      </c>
      <c r="N129" s="25">
        <v>8</v>
      </c>
      <c r="O129" s="4" t="s">
        <v>69</v>
      </c>
      <c r="P129" s="4">
        <v>700</v>
      </c>
    </row>
    <row r="130" spans="1:18" ht="14.25">
      <c r="A130" s="3" t="s">
        <v>442</v>
      </c>
      <c r="B130" s="3" t="s">
        <v>18</v>
      </c>
      <c r="C130" s="3" t="s">
        <v>600</v>
      </c>
      <c r="D130" s="3" t="s">
        <v>601</v>
      </c>
      <c r="E130" s="3"/>
      <c r="F130" s="3" t="s">
        <v>602</v>
      </c>
      <c r="G130" s="3" t="s">
        <v>603</v>
      </c>
      <c r="H130" s="3">
        <v>906501</v>
      </c>
      <c r="I130" s="13">
        <v>1</v>
      </c>
      <c r="J130" s="3" t="s">
        <v>22</v>
      </c>
      <c r="K130" s="6">
        <v>9.15</v>
      </c>
      <c r="L130" s="6">
        <v>8.7100000000000009</v>
      </c>
      <c r="O130" s="3" t="s">
        <v>69</v>
      </c>
      <c r="Q130" s="4" t="s">
        <v>604</v>
      </c>
    </row>
    <row r="131" spans="1:18" ht="14.25">
      <c r="A131" s="3" t="s">
        <v>442</v>
      </c>
      <c r="B131" s="3" t="s">
        <v>18</v>
      </c>
      <c r="C131" s="3" t="s">
        <v>605</v>
      </c>
      <c r="D131" s="3" t="s">
        <v>606</v>
      </c>
      <c r="E131" s="3"/>
      <c r="F131" s="3" t="s">
        <v>607</v>
      </c>
      <c r="G131" s="3" t="s">
        <v>608</v>
      </c>
      <c r="H131" s="3" t="s">
        <v>609</v>
      </c>
      <c r="I131" s="13">
        <v>1</v>
      </c>
      <c r="J131" s="3" t="s">
        <v>22</v>
      </c>
      <c r="K131" s="6">
        <v>1.05</v>
      </c>
      <c r="L131" s="6">
        <f t="shared" ref="L131:L141" si="1">SUM(K131*I131)</f>
        <v>1.05</v>
      </c>
      <c r="O131" s="3" t="s">
        <v>69</v>
      </c>
    </row>
    <row r="132" spans="1:18" ht="14.25">
      <c r="A132" s="3" t="s">
        <v>442</v>
      </c>
      <c r="B132" s="3" t="s">
        <v>18</v>
      </c>
      <c r="C132" s="3" t="s">
        <v>610</v>
      </c>
      <c r="D132" s="3" t="s">
        <v>611</v>
      </c>
      <c r="E132" s="3"/>
      <c r="F132" s="3" t="s">
        <v>610</v>
      </c>
      <c r="G132" s="3" t="s">
        <v>101</v>
      </c>
      <c r="H132" s="3" t="s">
        <v>612</v>
      </c>
      <c r="I132" s="13">
        <v>1</v>
      </c>
      <c r="J132" s="3" t="s">
        <v>22</v>
      </c>
      <c r="K132" s="6">
        <v>2.62</v>
      </c>
      <c r="L132" s="6">
        <f t="shared" si="1"/>
        <v>2.62</v>
      </c>
      <c r="N132" s="25">
        <v>1</v>
      </c>
      <c r="O132" s="3" t="s">
        <v>69</v>
      </c>
    </row>
    <row r="133" spans="1:18" ht="14.25">
      <c r="A133" s="3" t="s">
        <v>442</v>
      </c>
      <c r="B133" s="3" t="s">
        <v>18</v>
      </c>
      <c r="C133" s="3" t="s">
        <v>613</v>
      </c>
      <c r="D133" s="3" t="s">
        <v>614</v>
      </c>
      <c r="E133" s="3"/>
      <c r="F133" s="3" t="s">
        <v>613</v>
      </c>
      <c r="G133" s="3" t="s">
        <v>615</v>
      </c>
      <c r="H133" s="3">
        <v>35340592</v>
      </c>
      <c r="I133" s="13">
        <v>1</v>
      </c>
      <c r="J133" s="3" t="s">
        <v>22</v>
      </c>
      <c r="K133" s="6">
        <v>2.0299999999999998</v>
      </c>
      <c r="L133" s="6">
        <f t="shared" si="1"/>
        <v>2.0299999999999998</v>
      </c>
      <c r="O133" s="3" t="s">
        <v>69</v>
      </c>
      <c r="R133" s="4" t="s">
        <v>616</v>
      </c>
    </row>
    <row r="134" spans="1:18" ht="14.25">
      <c r="A134" s="3" t="s">
        <v>442</v>
      </c>
      <c r="B134" s="3" t="s">
        <v>18</v>
      </c>
      <c r="C134" s="3" t="s">
        <v>617</v>
      </c>
      <c r="D134" s="3" t="s">
        <v>618</v>
      </c>
      <c r="E134" s="3"/>
      <c r="F134" s="3" t="s">
        <v>619</v>
      </c>
      <c r="G134" s="3" t="s">
        <v>620</v>
      </c>
      <c r="H134" s="3" t="s">
        <v>621</v>
      </c>
      <c r="I134" s="13">
        <v>1</v>
      </c>
      <c r="J134" s="3" t="s">
        <v>22</v>
      </c>
      <c r="K134" s="6">
        <v>2.14</v>
      </c>
      <c r="L134" s="6">
        <f t="shared" si="1"/>
        <v>2.14</v>
      </c>
      <c r="O134" s="3" t="s">
        <v>69</v>
      </c>
      <c r="P134" s="4" t="s">
        <v>622</v>
      </c>
    </row>
    <row r="135" spans="1:18" ht="14.25">
      <c r="A135" s="3" t="s">
        <v>442</v>
      </c>
      <c r="B135" s="3" t="s">
        <v>18</v>
      </c>
      <c r="C135" s="3" t="s">
        <v>623</v>
      </c>
      <c r="D135" s="3" t="s">
        <v>624</v>
      </c>
      <c r="E135" s="3"/>
      <c r="F135" s="3" t="s">
        <v>625</v>
      </c>
      <c r="G135" s="3" t="s">
        <v>626</v>
      </c>
      <c r="H135" s="3" t="s">
        <v>627</v>
      </c>
      <c r="I135" s="13">
        <v>1</v>
      </c>
      <c r="J135" s="3" t="s">
        <v>22</v>
      </c>
      <c r="K135" s="6">
        <v>2.25</v>
      </c>
      <c r="L135" s="6">
        <f t="shared" si="1"/>
        <v>2.25</v>
      </c>
      <c r="O135" s="3" t="s">
        <v>69</v>
      </c>
      <c r="P135" s="4" t="s">
        <v>628</v>
      </c>
    </row>
    <row r="136" spans="1:18" ht="14.25">
      <c r="A136" s="3" t="s">
        <v>442</v>
      </c>
      <c r="B136" s="3" t="s">
        <v>18</v>
      </c>
      <c r="C136" s="4" t="s">
        <v>629</v>
      </c>
      <c r="D136" s="3" t="s">
        <v>630</v>
      </c>
      <c r="E136" s="3"/>
      <c r="F136" s="3" t="s">
        <v>631</v>
      </c>
      <c r="G136" s="3" t="s">
        <v>632</v>
      </c>
      <c r="H136" s="3" t="s">
        <v>633</v>
      </c>
      <c r="I136" s="11">
        <v>1</v>
      </c>
      <c r="J136" s="3" t="s">
        <v>22</v>
      </c>
      <c r="K136" s="6">
        <v>5.49</v>
      </c>
      <c r="L136" s="6">
        <f t="shared" si="1"/>
        <v>5.49</v>
      </c>
      <c r="O136" s="3" t="s">
        <v>69</v>
      </c>
      <c r="P136" s="4" t="s">
        <v>634</v>
      </c>
    </row>
    <row r="137" spans="1:18" ht="14.25">
      <c r="A137" s="3" t="s">
        <v>442</v>
      </c>
      <c r="B137" s="3" t="s">
        <v>18</v>
      </c>
      <c r="C137" s="3" t="s">
        <v>635</v>
      </c>
      <c r="D137" s="3" t="s">
        <v>636</v>
      </c>
      <c r="E137" s="3"/>
      <c r="F137" s="3" t="s">
        <v>637</v>
      </c>
      <c r="G137" s="3" t="s">
        <v>638</v>
      </c>
      <c r="H137" s="3" t="s">
        <v>639</v>
      </c>
      <c r="I137" s="13">
        <v>1</v>
      </c>
      <c r="J137" s="3" t="s">
        <v>22</v>
      </c>
      <c r="K137" s="6">
        <v>9.1</v>
      </c>
      <c r="L137" s="6">
        <f t="shared" si="1"/>
        <v>9.1</v>
      </c>
      <c r="O137" s="3" t="s">
        <v>69</v>
      </c>
      <c r="P137" s="4" t="s">
        <v>640</v>
      </c>
    </row>
    <row r="138" spans="1:18" ht="14.25">
      <c r="A138" s="3" t="s">
        <v>442</v>
      </c>
      <c r="B138" s="3" t="s">
        <v>18</v>
      </c>
      <c r="C138" s="3" t="s">
        <v>641</v>
      </c>
      <c r="D138" s="3" t="s">
        <v>642</v>
      </c>
      <c r="E138" s="3"/>
      <c r="F138" s="3" t="s">
        <v>641</v>
      </c>
      <c r="G138" s="3" t="s">
        <v>37</v>
      </c>
      <c r="H138" s="3" t="s">
        <v>643</v>
      </c>
      <c r="I138" s="13">
        <v>1</v>
      </c>
      <c r="J138" s="3" t="s">
        <v>22</v>
      </c>
      <c r="K138" s="6">
        <v>0.57999999999999996</v>
      </c>
      <c r="L138" s="6">
        <f t="shared" si="1"/>
        <v>0.57999999999999996</v>
      </c>
      <c r="N138" s="25">
        <v>1</v>
      </c>
      <c r="O138" s="3" t="s">
        <v>69</v>
      </c>
    </row>
    <row r="139" spans="1:18" ht="14.25">
      <c r="A139" s="3" t="s">
        <v>442</v>
      </c>
      <c r="B139" s="3" t="s">
        <v>18</v>
      </c>
      <c r="C139" s="3" t="s">
        <v>644</v>
      </c>
      <c r="D139" s="3" t="s">
        <v>645</v>
      </c>
      <c r="E139" s="3"/>
      <c r="F139" s="3" t="s">
        <v>644</v>
      </c>
      <c r="G139" s="4" t="s">
        <v>157</v>
      </c>
      <c r="H139" s="4" t="s">
        <v>646</v>
      </c>
      <c r="I139" s="12">
        <v>1</v>
      </c>
      <c r="J139" s="3" t="s">
        <v>22</v>
      </c>
      <c r="K139" s="6">
        <v>7.66</v>
      </c>
      <c r="L139" s="6">
        <f t="shared" si="1"/>
        <v>7.66</v>
      </c>
      <c r="N139" s="25">
        <v>1</v>
      </c>
      <c r="O139" s="3" t="s">
        <v>69</v>
      </c>
      <c r="P139" s="4" t="s">
        <v>647</v>
      </c>
      <c r="Q139" s="4" t="s">
        <v>648</v>
      </c>
    </row>
    <row r="140" spans="1:18" ht="14.25">
      <c r="A140" s="3" t="s">
        <v>442</v>
      </c>
      <c r="B140" s="3" t="s">
        <v>18</v>
      </c>
      <c r="C140" s="3" t="s">
        <v>649</v>
      </c>
      <c r="D140" s="3" t="s">
        <v>650</v>
      </c>
      <c r="E140" s="3"/>
      <c r="F140" s="3" t="s">
        <v>651</v>
      </c>
      <c r="G140" s="3" t="s">
        <v>37</v>
      </c>
      <c r="H140" s="3" t="s">
        <v>652</v>
      </c>
      <c r="I140" s="11">
        <v>1</v>
      </c>
      <c r="J140" s="3" t="s">
        <v>22</v>
      </c>
      <c r="K140" s="36">
        <f>16/500</f>
        <v>3.2000000000000001E-2</v>
      </c>
      <c r="L140" s="36">
        <f t="shared" si="1"/>
        <v>3.2000000000000001E-2</v>
      </c>
      <c r="N140" s="25">
        <v>1</v>
      </c>
      <c r="O140" s="3" t="s">
        <v>69</v>
      </c>
    </row>
    <row r="141" spans="1:18" ht="14.25">
      <c r="A141" s="4" t="s">
        <v>502</v>
      </c>
      <c r="G141" s="4" t="s">
        <v>21</v>
      </c>
      <c r="I141" s="4">
        <v>1</v>
      </c>
      <c r="J141" s="4" t="s">
        <v>22</v>
      </c>
      <c r="K141" s="34">
        <v>1</v>
      </c>
      <c r="L141" s="36">
        <f t="shared" si="1"/>
        <v>1</v>
      </c>
    </row>
    <row r="161" spans="7:7" ht="14.25">
      <c r="G161" s="31"/>
    </row>
  </sheetData>
  <hyperlinks>
    <hyperlink ref="Q130" r:id="rId1"/>
    <hyperlink ref="P136" r:id="rId2"/>
  </hyperlinks>
  <pageMargins left="0.75000000000000011" right="0.75000000000000011" top="1" bottom="1" header="1" footer="1"/>
  <pageSetup paperSize="0" fitToWidth="0" fitToHeight="0" orientation="landscape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12388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Costed BOM</vt:lpstr>
      <vt:lpstr>Sub-Assemblies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Ireland</dc:creator>
  <cp:lastModifiedBy>user</cp:lastModifiedBy>
  <cp:revision>825</cp:revision>
  <cp:lastPrinted>2013-04-18T12:52:38Z</cp:lastPrinted>
  <dcterms:created xsi:type="dcterms:W3CDTF">2012-12-21T12:42:34Z</dcterms:created>
  <dcterms:modified xsi:type="dcterms:W3CDTF">2020-05-05T12:42:48Z</dcterms:modified>
</cp:coreProperties>
</file>